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-465" windowWidth="28800" windowHeight="16440" tabRatio="500"/>
  </bookViews>
  <sheets>
    <sheet name="Feuil1" sheetId="1" r:id="rId1"/>
  </sheets>
  <definedNames>
    <definedName name="_xlnm._FilterDatabase" localSheetId="0" hidden="1">Feuil1!$I$1:$T$1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1" l="1"/>
  <c r="M19" i="1"/>
  <c r="Q19" i="1"/>
  <c r="R19" i="1"/>
  <c r="S19" i="1"/>
  <c r="T19" i="1"/>
  <c r="R18" i="1"/>
  <c r="L18" i="1"/>
  <c r="M18" i="1"/>
  <c r="S18" i="1"/>
  <c r="U19" i="1"/>
  <c r="V19" i="1"/>
  <c r="W19" i="1"/>
  <c r="X19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5" i="1"/>
  <c r="Q106" i="1"/>
  <c r="Q107" i="1"/>
  <c r="E24" i="1"/>
  <c r="R3" i="1"/>
  <c r="T3" i="1"/>
  <c r="R4" i="1"/>
  <c r="T4" i="1"/>
  <c r="R5" i="1"/>
  <c r="T5" i="1"/>
  <c r="R6" i="1"/>
  <c r="T6" i="1"/>
  <c r="R7" i="1"/>
  <c r="T7" i="1"/>
  <c r="R8" i="1"/>
  <c r="T8" i="1"/>
  <c r="R9" i="1"/>
  <c r="T9" i="1"/>
  <c r="R10" i="1"/>
  <c r="T10" i="1"/>
  <c r="R11" i="1"/>
  <c r="T11" i="1"/>
  <c r="R12" i="1"/>
  <c r="T12" i="1"/>
  <c r="R13" i="1"/>
  <c r="T13" i="1"/>
  <c r="R14" i="1"/>
  <c r="T14" i="1"/>
  <c r="R15" i="1"/>
  <c r="T15" i="1"/>
  <c r="R16" i="1"/>
  <c r="T16" i="1"/>
  <c r="R17" i="1"/>
  <c r="T17" i="1"/>
  <c r="T18" i="1"/>
  <c r="R20" i="1"/>
  <c r="T20" i="1"/>
  <c r="R21" i="1"/>
  <c r="T21" i="1"/>
  <c r="R22" i="1"/>
  <c r="T22" i="1"/>
  <c r="R23" i="1"/>
  <c r="T23" i="1"/>
  <c r="R24" i="1"/>
  <c r="T24" i="1"/>
  <c r="R25" i="1"/>
  <c r="T25" i="1"/>
  <c r="R26" i="1"/>
  <c r="T26" i="1"/>
  <c r="R27" i="1"/>
  <c r="T27" i="1"/>
  <c r="R28" i="1"/>
  <c r="T28" i="1"/>
  <c r="R29" i="1"/>
  <c r="T29" i="1"/>
  <c r="R30" i="1"/>
  <c r="T30" i="1"/>
  <c r="R31" i="1"/>
  <c r="T31" i="1"/>
  <c r="R32" i="1"/>
  <c r="T32" i="1"/>
  <c r="R33" i="1"/>
  <c r="T33" i="1"/>
  <c r="R34" i="1"/>
  <c r="T34" i="1"/>
  <c r="R35" i="1"/>
  <c r="T35" i="1"/>
  <c r="R36" i="1"/>
  <c r="T36" i="1"/>
  <c r="R37" i="1"/>
  <c r="T37" i="1"/>
  <c r="R38" i="1"/>
  <c r="T38" i="1"/>
  <c r="R39" i="1"/>
  <c r="T39" i="1"/>
  <c r="R40" i="1"/>
  <c r="T40" i="1"/>
  <c r="R41" i="1"/>
  <c r="T41" i="1"/>
  <c r="R42" i="1"/>
  <c r="T42" i="1"/>
  <c r="R43" i="1"/>
  <c r="T43" i="1"/>
  <c r="R44" i="1"/>
  <c r="T44" i="1"/>
  <c r="R45" i="1"/>
  <c r="T45" i="1"/>
  <c r="R46" i="1"/>
  <c r="T46" i="1"/>
  <c r="R47" i="1"/>
  <c r="T47" i="1"/>
  <c r="R48" i="1"/>
  <c r="T48" i="1"/>
  <c r="R49" i="1"/>
  <c r="T49" i="1"/>
  <c r="R50" i="1"/>
  <c r="T50" i="1"/>
  <c r="R51" i="1"/>
  <c r="T51" i="1"/>
  <c r="R52" i="1"/>
  <c r="T52" i="1"/>
  <c r="R53" i="1"/>
  <c r="T53" i="1"/>
  <c r="R54" i="1"/>
  <c r="T54" i="1"/>
  <c r="R55" i="1"/>
  <c r="T55" i="1"/>
  <c r="R56" i="1"/>
  <c r="T56" i="1"/>
  <c r="R57" i="1"/>
  <c r="T57" i="1"/>
  <c r="R58" i="1"/>
  <c r="T58" i="1"/>
  <c r="R59" i="1"/>
  <c r="T59" i="1"/>
  <c r="R60" i="1"/>
  <c r="T60" i="1"/>
  <c r="R61" i="1"/>
  <c r="T61" i="1"/>
  <c r="R62" i="1"/>
  <c r="T62" i="1"/>
  <c r="R63" i="1"/>
  <c r="T63" i="1"/>
  <c r="R64" i="1"/>
  <c r="T64" i="1"/>
  <c r="R65" i="1"/>
  <c r="T65" i="1"/>
  <c r="R66" i="1"/>
  <c r="T66" i="1"/>
  <c r="R67" i="1"/>
  <c r="T67" i="1"/>
  <c r="R68" i="1"/>
  <c r="T68" i="1"/>
  <c r="R69" i="1"/>
  <c r="T69" i="1"/>
  <c r="R70" i="1"/>
  <c r="T70" i="1"/>
  <c r="R71" i="1"/>
  <c r="T71" i="1"/>
  <c r="R72" i="1"/>
  <c r="T72" i="1"/>
  <c r="R73" i="1"/>
  <c r="T73" i="1"/>
  <c r="R74" i="1"/>
  <c r="T74" i="1"/>
  <c r="R75" i="1"/>
  <c r="T75" i="1"/>
  <c r="R76" i="1"/>
  <c r="T76" i="1"/>
  <c r="R77" i="1"/>
  <c r="T77" i="1"/>
  <c r="R78" i="1"/>
  <c r="T78" i="1"/>
  <c r="R79" i="1"/>
  <c r="T79" i="1"/>
  <c r="R80" i="1"/>
  <c r="T80" i="1"/>
  <c r="R81" i="1"/>
  <c r="T81" i="1"/>
  <c r="R82" i="1"/>
  <c r="T82" i="1"/>
  <c r="R83" i="1"/>
  <c r="T83" i="1"/>
  <c r="R84" i="1"/>
  <c r="T84" i="1"/>
  <c r="R85" i="1"/>
  <c r="T85" i="1"/>
  <c r="R86" i="1"/>
  <c r="T86" i="1"/>
  <c r="R87" i="1"/>
  <c r="T87" i="1"/>
  <c r="R88" i="1"/>
  <c r="T88" i="1"/>
  <c r="R89" i="1"/>
  <c r="T89" i="1"/>
  <c r="R90" i="1"/>
  <c r="T90" i="1"/>
  <c r="R91" i="1"/>
  <c r="T91" i="1"/>
  <c r="R92" i="1"/>
  <c r="T92" i="1"/>
  <c r="R93" i="1"/>
  <c r="T93" i="1"/>
  <c r="R94" i="1"/>
  <c r="T94" i="1"/>
  <c r="R95" i="1"/>
  <c r="T95" i="1"/>
  <c r="R96" i="1"/>
  <c r="T96" i="1"/>
  <c r="R97" i="1"/>
  <c r="T97" i="1"/>
  <c r="R98" i="1"/>
  <c r="T98" i="1"/>
  <c r="R99" i="1"/>
  <c r="T99" i="1"/>
  <c r="R100" i="1"/>
  <c r="T100" i="1"/>
  <c r="R101" i="1"/>
  <c r="T101" i="1"/>
  <c r="R102" i="1"/>
  <c r="T102" i="1"/>
  <c r="R103" i="1"/>
  <c r="T103" i="1"/>
  <c r="R104" i="1"/>
  <c r="T104" i="1"/>
  <c r="R105" i="1"/>
  <c r="T105" i="1"/>
  <c r="R106" i="1"/>
  <c r="T106" i="1"/>
  <c r="R107" i="1"/>
  <c r="T107" i="1"/>
  <c r="R108" i="1"/>
  <c r="T108" i="1"/>
  <c r="R2" i="1"/>
  <c r="T2" i="1"/>
  <c r="S2" i="1"/>
  <c r="U2" i="1"/>
  <c r="S3" i="1"/>
  <c r="U3" i="1"/>
  <c r="S4" i="1"/>
  <c r="U4" i="1"/>
  <c r="L5" i="1"/>
  <c r="M5" i="1"/>
  <c r="S5" i="1"/>
  <c r="U5" i="1"/>
  <c r="L6" i="1"/>
  <c r="M6" i="1"/>
  <c r="S6" i="1"/>
  <c r="U6" i="1"/>
  <c r="L7" i="1"/>
  <c r="M7" i="1"/>
  <c r="S7" i="1"/>
  <c r="L23" i="1"/>
  <c r="M23" i="1"/>
  <c r="S23" i="1"/>
  <c r="U7" i="1"/>
  <c r="L24" i="1"/>
  <c r="M24" i="1"/>
  <c r="S24" i="1"/>
  <c r="U9" i="1"/>
  <c r="L9" i="1"/>
  <c r="M9" i="1"/>
  <c r="S9" i="1"/>
  <c r="U10" i="1"/>
  <c r="L10" i="1"/>
  <c r="M10" i="1"/>
  <c r="S10" i="1"/>
  <c r="U11" i="1"/>
  <c r="L27" i="1"/>
  <c r="M27" i="1"/>
  <c r="S27" i="1"/>
  <c r="U12" i="1"/>
  <c r="L12" i="1"/>
  <c r="M12" i="1"/>
  <c r="S12" i="1"/>
  <c r="S28" i="1"/>
  <c r="U13" i="1"/>
  <c r="L13" i="1"/>
  <c r="M13" i="1"/>
  <c r="S13" i="1"/>
  <c r="S29" i="1"/>
  <c r="U14" i="1"/>
  <c r="L30" i="1"/>
  <c r="M30" i="1"/>
  <c r="S30" i="1"/>
  <c r="U15" i="1"/>
  <c r="L15" i="1"/>
  <c r="M15" i="1"/>
  <c r="S15" i="1"/>
  <c r="L31" i="1"/>
  <c r="M31" i="1"/>
  <c r="S31" i="1"/>
  <c r="U16" i="1"/>
  <c r="L16" i="1"/>
  <c r="M16" i="1"/>
  <c r="S16" i="1"/>
  <c r="U17" i="1"/>
  <c r="L17" i="1"/>
  <c r="M17" i="1"/>
  <c r="S17" i="1"/>
  <c r="L32" i="1"/>
  <c r="M32" i="1"/>
  <c r="S32" i="1"/>
  <c r="U18" i="1"/>
  <c r="U20" i="1"/>
  <c r="L20" i="1"/>
  <c r="M20" i="1"/>
  <c r="S20" i="1"/>
  <c r="U21" i="1"/>
  <c r="L21" i="1"/>
  <c r="M21" i="1"/>
  <c r="S21" i="1"/>
  <c r="U22" i="1"/>
  <c r="L22" i="1"/>
  <c r="M22" i="1"/>
  <c r="S22" i="1"/>
  <c r="L33" i="1"/>
  <c r="M33" i="1"/>
  <c r="S33" i="1"/>
  <c r="U23" i="1"/>
  <c r="L34" i="1"/>
  <c r="M34" i="1"/>
  <c r="S34" i="1"/>
  <c r="U24" i="1"/>
  <c r="U25" i="1"/>
  <c r="U26" i="1"/>
  <c r="L36" i="1"/>
  <c r="M36" i="1"/>
  <c r="S36" i="1"/>
  <c r="U27" i="1"/>
  <c r="L55" i="1"/>
  <c r="M55" i="1"/>
  <c r="S55" i="1"/>
  <c r="U28" i="1"/>
  <c r="L37" i="1"/>
  <c r="M37" i="1"/>
  <c r="S37" i="1"/>
  <c r="U29" i="1"/>
  <c r="U30" i="1"/>
  <c r="U31" i="1"/>
  <c r="L39" i="1"/>
  <c r="M39" i="1"/>
  <c r="S39" i="1"/>
  <c r="U32" i="1"/>
  <c r="U33" i="1"/>
  <c r="U34" i="1"/>
  <c r="U35" i="1"/>
  <c r="U36" i="1"/>
  <c r="U37" i="1"/>
  <c r="U38" i="1"/>
  <c r="U39" i="1"/>
  <c r="L59" i="1"/>
  <c r="M59" i="1"/>
  <c r="S59" i="1"/>
  <c r="U40" i="1"/>
  <c r="U41" i="1"/>
  <c r="U42" i="1"/>
  <c r="U43" i="1"/>
  <c r="L43" i="1"/>
  <c r="M43" i="1"/>
  <c r="S43" i="1"/>
  <c r="L60" i="1"/>
  <c r="M60" i="1"/>
  <c r="S60" i="1"/>
  <c r="U44" i="1"/>
  <c r="L44" i="1"/>
  <c r="M44" i="1"/>
  <c r="S44" i="1"/>
  <c r="U45" i="1"/>
  <c r="U46" i="1"/>
  <c r="L77" i="1"/>
  <c r="M77" i="1"/>
  <c r="S77" i="1"/>
  <c r="U47" i="1"/>
  <c r="L47" i="1"/>
  <c r="M47" i="1"/>
  <c r="S47" i="1"/>
  <c r="U48" i="1"/>
  <c r="U49" i="1"/>
  <c r="L49" i="1"/>
  <c r="M49" i="1"/>
  <c r="S49" i="1"/>
  <c r="U50" i="1"/>
  <c r="L50" i="1"/>
  <c r="M50" i="1"/>
  <c r="S50" i="1"/>
  <c r="U51" i="1"/>
  <c r="U52" i="1"/>
  <c r="U53" i="1"/>
  <c r="U54" i="1"/>
  <c r="U55" i="1"/>
  <c r="U56" i="1"/>
  <c r="U57" i="1"/>
  <c r="U58" i="1"/>
  <c r="U59" i="1"/>
  <c r="U60" i="1"/>
  <c r="L65" i="1"/>
  <c r="M65" i="1"/>
  <c r="S65" i="1"/>
  <c r="U61" i="1"/>
  <c r="L66" i="1"/>
  <c r="M66" i="1"/>
  <c r="S66" i="1"/>
  <c r="U62" i="1"/>
  <c r="U63" i="1"/>
  <c r="U64" i="1"/>
  <c r="U65" i="1"/>
  <c r="U66" i="1"/>
  <c r="U67" i="1"/>
  <c r="U68" i="1"/>
  <c r="U69" i="1"/>
  <c r="L69" i="1"/>
  <c r="M69" i="1"/>
  <c r="S69" i="1"/>
  <c r="U70" i="1"/>
  <c r="L86" i="1"/>
  <c r="M86" i="1"/>
  <c r="S86" i="1"/>
  <c r="U71" i="1"/>
  <c r="L71" i="1"/>
  <c r="M71" i="1"/>
  <c r="S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L84" i="1"/>
  <c r="M84" i="1"/>
  <c r="S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10" i="1"/>
  <c r="V2" i="1"/>
  <c r="V3" i="1"/>
  <c r="V4" i="1"/>
  <c r="V5" i="1"/>
  <c r="V6" i="1"/>
  <c r="V7" i="1"/>
  <c r="L8" i="1"/>
  <c r="M8" i="1"/>
  <c r="V9" i="1"/>
  <c r="V10" i="1"/>
  <c r="V11" i="1"/>
  <c r="L11" i="1"/>
  <c r="M11" i="1"/>
  <c r="V12" i="1"/>
  <c r="V13" i="1"/>
  <c r="V14" i="1"/>
  <c r="L14" i="1"/>
  <c r="M14" i="1"/>
  <c r="V15" i="1"/>
  <c r="V16" i="1"/>
  <c r="V17" i="1"/>
  <c r="V18" i="1"/>
  <c r="V20" i="1"/>
  <c r="V21" i="1"/>
  <c r="V22" i="1"/>
  <c r="V23" i="1"/>
  <c r="V24" i="1"/>
  <c r="L35" i="1"/>
  <c r="M35" i="1"/>
  <c r="V25" i="1"/>
  <c r="V26" i="1"/>
  <c r="V27" i="1"/>
  <c r="V28" i="1"/>
  <c r="V29" i="1"/>
  <c r="L38" i="1"/>
  <c r="M38" i="1"/>
  <c r="V30" i="1"/>
  <c r="L56" i="1"/>
  <c r="M56" i="1"/>
  <c r="V31" i="1"/>
  <c r="V32" i="1"/>
  <c r="L40" i="1"/>
  <c r="M40" i="1"/>
  <c r="V33" i="1"/>
  <c r="V34" i="1"/>
  <c r="V35" i="1"/>
  <c r="L41" i="1"/>
  <c r="M41" i="1"/>
  <c r="V36" i="1"/>
  <c r="V37" i="1"/>
  <c r="V38" i="1"/>
  <c r="V39" i="1"/>
  <c r="V40" i="1"/>
  <c r="L42" i="1"/>
  <c r="M42" i="1"/>
  <c r="V41" i="1"/>
  <c r="V42" i="1"/>
  <c r="V43" i="1"/>
  <c r="V44" i="1"/>
  <c r="V45" i="1"/>
  <c r="V46" i="1"/>
  <c r="V47" i="1"/>
  <c r="V48" i="1"/>
  <c r="V49" i="1"/>
  <c r="V50" i="1"/>
  <c r="V51" i="1"/>
  <c r="V52" i="1"/>
  <c r="L52" i="1"/>
  <c r="M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L82" i="1"/>
  <c r="M82" i="1"/>
  <c r="V67" i="1"/>
  <c r="V68" i="1"/>
  <c r="V69" i="1"/>
  <c r="V70" i="1"/>
  <c r="V71" i="1"/>
  <c r="V72" i="1"/>
  <c r="V73" i="1"/>
  <c r="L100" i="1"/>
  <c r="M100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10" i="1"/>
  <c r="W2" i="1"/>
  <c r="W3" i="1"/>
  <c r="W4" i="1"/>
  <c r="W5" i="1"/>
  <c r="W6" i="1"/>
  <c r="W7" i="1"/>
  <c r="W9" i="1"/>
  <c r="W10" i="1"/>
  <c r="W11" i="1"/>
  <c r="W12" i="1"/>
  <c r="W13" i="1"/>
  <c r="W14" i="1"/>
  <c r="W15" i="1"/>
  <c r="W16" i="1"/>
  <c r="W17" i="1"/>
  <c r="W18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L57" i="1"/>
  <c r="M57" i="1"/>
  <c r="W37" i="1"/>
  <c r="L58" i="1"/>
  <c r="M58" i="1"/>
  <c r="W38" i="1"/>
  <c r="W39" i="1"/>
  <c r="W40" i="1"/>
  <c r="W41" i="1"/>
  <c r="L75" i="1"/>
  <c r="M75" i="1"/>
  <c r="W42" i="1"/>
  <c r="L76" i="1"/>
  <c r="M76" i="1"/>
  <c r="W43" i="1"/>
  <c r="W44" i="1"/>
  <c r="L61" i="1"/>
  <c r="M61" i="1"/>
  <c r="W45" i="1"/>
  <c r="L45" i="1"/>
  <c r="M45" i="1"/>
  <c r="W46" i="1"/>
  <c r="W47" i="1"/>
  <c r="W48" i="1"/>
  <c r="W49" i="1"/>
  <c r="L62" i="1"/>
  <c r="M62" i="1"/>
  <c r="W50" i="1"/>
  <c r="L78" i="1"/>
  <c r="M78" i="1"/>
  <c r="W51" i="1"/>
  <c r="L51" i="1"/>
  <c r="M51" i="1"/>
  <c r="W52" i="1"/>
  <c r="W53" i="1"/>
  <c r="L53" i="1"/>
  <c r="M53" i="1"/>
  <c r="L63" i="1"/>
  <c r="M63" i="1"/>
  <c r="W54" i="1"/>
  <c r="L54" i="1"/>
  <c r="M54" i="1"/>
  <c r="L79" i="1"/>
  <c r="M79" i="1"/>
  <c r="W55" i="1"/>
  <c r="L64" i="1"/>
  <c r="M64" i="1"/>
  <c r="W56" i="1"/>
  <c r="W57" i="1"/>
  <c r="W58" i="1"/>
  <c r="L80" i="1"/>
  <c r="M80" i="1"/>
  <c r="W59" i="1"/>
  <c r="W60" i="1"/>
  <c r="W61" i="1"/>
  <c r="W62" i="1"/>
  <c r="W63" i="1"/>
  <c r="L67" i="1"/>
  <c r="M67" i="1"/>
  <c r="W64" i="1"/>
  <c r="L81" i="1"/>
  <c r="M81" i="1"/>
  <c r="W65" i="1"/>
  <c r="W66" i="1"/>
  <c r="W67" i="1"/>
  <c r="W68" i="1"/>
  <c r="W69" i="1"/>
  <c r="W70" i="1"/>
  <c r="L70" i="1"/>
  <c r="M70" i="1"/>
  <c r="W71" i="1"/>
  <c r="W72" i="1"/>
  <c r="L72" i="1"/>
  <c r="M72" i="1"/>
  <c r="W73" i="1"/>
  <c r="L73" i="1"/>
  <c r="M73" i="1"/>
  <c r="W74" i="1"/>
  <c r="L74" i="1"/>
  <c r="M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10" i="1"/>
  <c r="X2" i="1"/>
  <c r="X3" i="1"/>
  <c r="X4" i="1"/>
  <c r="X5" i="1"/>
  <c r="X6" i="1"/>
  <c r="X7" i="1"/>
  <c r="X9" i="1"/>
  <c r="X10" i="1"/>
  <c r="X11" i="1"/>
  <c r="X12" i="1"/>
  <c r="X13" i="1"/>
  <c r="X14" i="1"/>
  <c r="X15" i="1"/>
  <c r="X16" i="1"/>
  <c r="X17" i="1"/>
  <c r="X18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L91" i="1"/>
  <c r="M91" i="1"/>
  <c r="X66" i="1"/>
  <c r="X67" i="1"/>
  <c r="X68" i="1"/>
  <c r="L68" i="1"/>
  <c r="M68" i="1"/>
  <c r="L92" i="1"/>
  <c r="M92" i="1"/>
  <c r="X69" i="1"/>
  <c r="L85" i="1"/>
  <c r="M85" i="1"/>
  <c r="X70" i="1"/>
  <c r="X71" i="1"/>
  <c r="L93" i="1"/>
  <c r="M93" i="1"/>
  <c r="X72" i="1"/>
  <c r="L87" i="1"/>
  <c r="M87" i="1"/>
  <c r="X73" i="1"/>
  <c r="X74" i="1"/>
  <c r="X75" i="1"/>
  <c r="X76" i="1"/>
  <c r="X77" i="1"/>
  <c r="L94" i="1"/>
  <c r="M94" i="1"/>
  <c r="X78" i="1"/>
  <c r="X79" i="1"/>
  <c r="X80" i="1"/>
  <c r="X81" i="1"/>
  <c r="L88" i="1"/>
  <c r="M88" i="1"/>
  <c r="X82" i="1"/>
  <c r="X83" i="1"/>
  <c r="X84" i="1"/>
  <c r="L107" i="1"/>
  <c r="M107" i="1"/>
  <c r="X85" i="1"/>
  <c r="L101" i="1"/>
  <c r="M101" i="1"/>
  <c r="X86" i="1"/>
  <c r="X87" i="1"/>
  <c r="L95" i="1"/>
  <c r="M95" i="1"/>
  <c r="X88" i="1"/>
  <c r="L89" i="1"/>
  <c r="M89" i="1"/>
  <c r="X89" i="1"/>
  <c r="X90" i="1"/>
  <c r="L90" i="1"/>
  <c r="M90" i="1"/>
  <c r="X91" i="1"/>
  <c r="L106" i="1"/>
  <c r="M106" i="1"/>
  <c r="X92" i="1"/>
  <c r="X93" i="1"/>
  <c r="X94" i="1"/>
  <c r="X95" i="1"/>
  <c r="X96" i="1"/>
  <c r="L96" i="1"/>
  <c r="M96" i="1"/>
  <c r="L102" i="1"/>
  <c r="M102" i="1"/>
  <c r="X97" i="1"/>
  <c r="L97" i="1"/>
  <c r="M97" i="1"/>
  <c r="X98" i="1"/>
  <c r="L98" i="1"/>
  <c r="M98" i="1"/>
  <c r="X99" i="1"/>
  <c r="L99" i="1"/>
  <c r="M99" i="1"/>
  <c r="L105" i="1"/>
  <c r="M105" i="1"/>
  <c r="X100" i="1"/>
  <c r="X101" i="1"/>
  <c r="X102" i="1"/>
  <c r="L103" i="1"/>
  <c r="M103" i="1"/>
  <c r="X103" i="1"/>
  <c r="X104" i="1"/>
  <c r="X105" i="1"/>
  <c r="X106" i="1"/>
  <c r="L108" i="1"/>
  <c r="M108" i="1"/>
  <c r="X107" i="1"/>
  <c r="X108" i="1"/>
  <c r="X110" i="1"/>
  <c r="S108" i="1"/>
  <c r="S99" i="1"/>
  <c r="G13" i="1"/>
  <c r="Q108" i="1"/>
  <c r="E22" i="1"/>
  <c r="S104" i="1"/>
  <c r="X109" i="1"/>
  <c r="W109" i="1"/>
  <c r="V109" i="1"/>
  <c r="U109" i="1"/>
  <c r="G11" i="1"/>
  <c r="G12" i="1"/>
  <c r="R109" i="1"/>
  <c r="P109" i="1"/>
  <c r="S78" i="1"/>
  <c r="S96" i="1"/>
  <c r="S73" i="1"/>
  <c r="S38" i="1"/>
  <c r="S81" i="1"/>
  <c r="S64" i="1"/>
  <c r="S75" i="1"/>
  <c r="S82" i="1"/>
  <c r="S100" i="1"/>
  <c r="S70" i="1"/>
  <c r="S72" i="1"/>
  <c r="S54" i="1"/>
  <c r="S89" i="1"/>
  <c r="S79" i="1"/>
  <c r="S105" i="1"/>
  <c r="S62" i="1"/>
  <c r="S51" i="1"/>
  <c r="S80" i="1"/>
  <c r="S107" i="1"/>
  <c r="S93" i="1"/>
  <c r="S98" i="1"/>
  <c r="S63" i="1"/>
  <c r="S87" i="1"/>
  <c r="S61" i="1"/>
  <c r="S53" i="1"/>
  <c r="S45" i="1"/>
  <c r="S8" i="1"/>
  <c r="S94" i="1"/>
  <c r="S103" i="1"/>
  <c r="S102" i="1"/>
  <c r="S97" i="1"/>
  <c r="S91" i="1"/>
  <c r="S48" i="1"/>
  <c r="S46" i="1"/>
  <c r="S26" i="1"/>
  <c r="S83" i="1"/>
  <c r="S25" i="1"/>
  <c r="S11" i="1"/>
  <c r="S14" i="1"/>
  <c r="S68" i="1"/>
  <c r="S40" i="1"/>
  <c r="S88" i="1"/>
  <c r="S35" i="1"/>
  <c r="S42" i="1"/>
  <c r="S106" i="1"/>
  <c r="S74" i="1"/>
  <c r="S41" i="1"/>
  <c r="S57" i="1"/>
  <c r="S58" i="1"/>
  <c r="S56" i="1"/>
  <c r="S52" i="1"/>
  <c r="S76" i="1"/>
  <c r="S95" i="1"/>
  <c r="S101" i="1"/>
  <c r="S90" i="1"/>
  <c r="S85" i="1"/>
  <c r="S67" i="1"/>
  <c r="S92" i="1"/>
  <c r="S109" i="1"/>
  <c r="M109" i="1"/>
  <c r="G6" i="1"/>
  <c r="E26" i="1"/>
  <c r="E25" i="1"/>
  <c r="E23" i="1"/>
  <c r="E27" i="1"/>
  <c r="D22" i="1"/>
  <c r="D23" i="1"/>
  <c r="D24" i="1"/>
  <c r="D25" i="1"/>
  <c r="D26" i="1"/>
  <c r="D27" i="1"/>
  <c r="Q109" i="1"/>
  <c r="G14" i="1"/>
  <c r="N109" i="1"/>
  <c r="L109" i="1"/>
  <c r="O109" i="1"/>
</calcChain>
</file>

<file path=xl/sharedStrings.xml><?xml version="1.0" encoding="utf-8"?>
<sst xmlns="http://schemas.openxmlformats.org/spreadsheetml/2006/main" count="156" uniqueCount="155">
  <si>
    <t>Département</t>
  </si>
  <si>
    <t>Lozère</t>
  </si>
  <si>
    <t>Creuse</t>
  </si>
  <si>
    <t>Hautes-Alpes</t>
  </si>
  <si>
    <t>Territoire de Belfort</t>
  </si>
  <si>
    <t>Cantal</t>
  </si>
  <si>
    <t>Ariège</t>
  </si>
  <si>
    <t>Corse-du-Sud</t>
  </si>
  <si>
    <t>Alpes-de-Haute-Provence</t>
  </si>
  <si>
    <t>Lot</t>
  </si>
  <si>
    <t>Haute-Corse</t>
  </si>
  <si>
    <t>Haute-Marne</t>
  </si>
  <si>
    <t>Meuse</t>
  </si>
  <si>
    <t>Gers</t>
  </si>
  <si>
    <t>Nièvre</t>
  </si>
  <si>
    <t>Indre</t>
  </si>
  <si>
    <t>Haute-Loire</t>
  </si>
  <si>
    <t>Hautes-Pyrénées</t>
  </si>
  <si>
    <t>Mayotte</t>
  </si>
  <si>
    <t>Haute-Saône</t>
  </si>
  <si>
    <t>Corrèze</t>
  </si>
  <si>
    <t>Tarn-et-Garonne</t>
  </si>
  <si>
    <t>Jura</t>
  </si>
  <si>
    <t>Guyane</t>
  </si>
  <si>
    <t>Ardennes</t>
  </si>
  <si>
    <t>Aveyron</t>
  </si>
  <si>
    <t>Orne</t>
  </si>
  <si>
    <t>Mayenne</t>
  </si>
  <si>
    <t>Cher</t>
  </si>
  <si>
    <t>Aube</t>
  </si>
  <si>
    <t>Ardèche</t>
  </si>
  <si>
    <t>Lot-et-Garonne</t>
  </si>
  <si>
    <t>Loir-et-Cher</t>
  </si>
  <si>
    <t>Yonne</t>
  </si>
  <si>
    <t>Allier</t>
  </si>
  <si>
    <t>Charente</t>
  </si>
  <si>
    <t>Aude</t>
  </si>
  <si>
    <t>Vosges</t>
  </si>
  <si>
    <t>Deux-Sèvres</t>
  </si>
  <si>
    <t>Haute-Vienne</t>
  </si>
  <si>
    <t>Martinique</t>
  </si>
  <si>
    <t>Tarn</t>
  </si>
  <si>
    <t>Guadeloupe</t>
  </si>
  <si>
    <t>Landes</t>
  </si>
  <si>
    <t>Dordogne</t>
  </si>
  <si>
    <t>Savoie</t>
  </si>
  <si>
    <t>Eure-et-Loir</t>
  </si>
  <si>
    <t>Vienne</t>
  </si>
  <si>
    <t>Pyrénées-Orientales</t>
  </si>
  <si>
    <t>Manche</t>
  </si>
  <si>
    <t>Drôme</t>
  </si>
  <si>
    <t>Côte-d'Or</t>
  </si>
  <si>
    <t>Doubs</t>
  </si>
  <si>
    <t>Aisne</t>
  </si>
  <si>
    <t>Saône-et-Loire</t>
  </si>
  <si>
    <t>Vaucluse</t>
  </si>
  <si>
    <t>Sarthe</t>
  </si>
  <si>
    <t>Somme</t>
  </si>
  <si>
    <t>Marne</t>
  </si>
  <si>
    <t>Côtes-d'Armor</t>
  </si>
  <si>
    <t>Eure</t>
  </si>
  <si>
    <t>Ain</t>
  </si>
  <si>
    <t>Charente-Maritime</t>
  </si>
  <si>
    <t>Puy-de-Dôme</t>
  </si>
  <si>
    <t>Pyrénées-Atlantiques</t>
  </si>
  <si>
    <t>Vendée</t>
  </si>
  <si>
    <t>Loiret</t>
  </si>
  <si>
    <t>Calvados</t>
  </si>
  <si>
    <t>Meurthe-et-Moselle</t>
  </si>
  <si>
    <t>Gard</t>
  </si>
  <si>
    <t>Morbihan</t>
  </si>
  <si>
    <t>Loire</t>
  </si>
  <si>
    <t>Haut-Rhin</t>
  </si>
  <si>
    <t>Haute-Savoie</t>
  </si>
  <si>
    <t>Maine-et-Loire</t>
  </si>
  <si>
    <t>Oise</t>
  </si>
  <si>
    <t>La Réunion</t>
  </si>
  <si>
    <t>Finistère</t>
  </si>
  <si>
    <t>Moselle</t>
  </si>
  <si>
    <t>Var</t>
  </si>
  <si>
    <t>Ille-et-Vilaine</t>
  </si>
  <si>
    <t>Alpes-Maritimes</t>
  </si>
  <si>
    <t>Bas-Rhin</t>
  </si>
  <si>
    <t>Hérault</t>
  </si>
  <si>
    <t>Val-d'Oise</t>
  </si>
  <si>
    <t>Seine-Maritime</t>
  </si>
  <si>
    <t>Isère</t>
  </si>
  <si>
    <t>Essonne</t>
  </si>
  <si>
    <t>Haute-Garonne</t>
  </si>
  <si>
    <t>Loire-Atlantique</t>
  </si>
  <si>
    <t>Val-de-Marne</t>
  </si>
  <si>
    <t>Seine-et-Marne</t>
  </si>
  <si>
    <t>Yvelines</t>
  </si>
  <si>
    <t>Pas-de-Calais</t>
  </si>
  <si>
    <t>Gironde</t>
  </si>
  <si>
    <t>Seine-Saint-Denis</t>
  </si>
  <si>
    <t>Hauts-de-Seine</t>
  </si>
  <si>
    <t>Rhône</t>
  </si>
  <si>
    <t>Bouches-du-Rhône</t>
  </si>
  <si>
    <t>Paris</t>
  </si>
  <si>
    <t>Nord</t>
  </si>
  <si>
    <t>Indre-et-Loire</t>
  </si>
  <si>
    <t>2A</t>
  </si>
  <si>
    <t>2B</t>
  </si>
  <si>
    <t xml:space="preserve">Code </t>
  </si>
  <si>
    <t>Nombre de députés 2017</t>
  </si>
  <si>
    <t>Population 2005 INSEE (en milliers)</t>
  </si>
  <si>
    <t>TOTAL</t>
  </si>
  <si>
    <t>METHODE DE LA TRANCHE 2009</t>
  </si>
  <si>
    <t>Population 2005 (Estimations INSEE ; référence pour la répartition de 2009)</t>
  </si>
  <si>
    <t>Nombre de députés 2022</t>
  </si>
  <si>
    <t>Nombre de députés élus à la proportionnelle 2022</t>
  </si>
  <si>
    <t>Part de députés élus à la proportionnelle 2022</t>
  </si>
  <si>
    <t>METHODE DE LA TRANCHE 2022</t>
  </si>
  <si>
    <t>Tranche 2022</t>
  </si>
  <si>
    <t>Nouvelle-Calédonie</t>
  </si>
  <si>
    <t>Polynésie Française</t>
  </si>
  <si>
    <t>Saint-Pierre-et-Miquelon</t>
  </si>
  <si>
    <t>Wallis-et-Futuna</t>
  </si>
  <si>
    <t>Saint-Barthélemy et Saint-Martin</t>
  </si>
  <si>
    <t>Nombre de députés à élire en France Métropolitaine et Outre-Mer au scrutin majoritaire</t>
  </si>
  <si>
    <t>Population 2012 (Estimations INSEE, utilisée par Thomas EHRHARD)</t>
  </si>
  <si>
    <t xml:space="preserve">Nombre de départements à 1 siège </t>
  </si>
  <si>
    <t>Nombre de départements à 2 sièges</t>
  </si>
  <si>
    <t>Nombre de départements à 3 sièges</t>
  </si>
  <si>
    <t>Nombre de départements à 4 sièges</t>
  </si>
  <si>
    <t>Nombre de départements à 5 sièges</t>
  </si>
  <si>
    <t>Nombre de départements à 5 sièges et plus</t>
  </si>
  <si>
    <t>Total</t>
  </si>
  <si>
    <t>En France métropolitaine (Corse incluse)</t>
  </si>
  <si>
    <t>En outre-mer</t>
  </si>
  <si>
    <t>Sièges perdus Petite villes et rural</t>
  </si>
  <si>
    <t>Sieges perdus villes moyennes</t>
  </si>
  <si>
    <t>Sieges perdus grandes villes</t>
  </si>
  <si>
    <t>Sieges perdus métropolitains</t>
  </si>
  <si>
    <t>FE</t>
  </si>
  <si>
    <t>Français établis hors de France</t>
  </si>
  <si>
    <t>Diff.</t>
  </si>
  <si>
    <t>Nombre de députés découpage de 2009</t>
  </si>
  <si>
    <t>Nombre de députés réservés aux Français établis hors de France découpage de 2009</t>
  </si>
  <si>
    <t>Nombre de députés à élire en France Métropolitaine et Outre-Mer au scrutin majoritaire découpage de 2009)</t>
  </si>
  <si>
    <t xml:space="preserve">Aggravations des écarts démographiques : </t>
  </si>
  <si>
    <t xml:space="preserve"> - Méthode de la tranche : 1 député pour 76 000 habitants en Lozère et 1 député pour 237 000 habitants en Haute-Saône</t>
  </si>
  <si>
    <t xml:space="preserve"> - Méthode la proportionnelle : 1 député pour 76 000 habitants en Lozère et 1 député pour 253 000 habitants en Charente</t>
  </si>
  <si>
    <t xml:space="preserve"> - Méthode de la tranche : 21 députés = Paris + Nord = Tous les départements à 1 députés réunis (21 départements)</t>
  </si>
  <si>
    <t xml:space="preserve"> - Ecrasement attendu de la représentation des petits partis par dissolution des "bastions"</t>
  </si>
  <si>
    <t>Tranche</t>
  </si>
  <si>
    <t>Population 2017</t>
  </si>
  <si>
    <t>Répartition des sièges par département</t>
  </si>
  <si>
    <t>Tranche découpage 2009 (promulgué en 2010, applicable aux législatives 2012 et 2017)</t>
  </si>
  <si>
    <t>Nombre de députés réservés aux Français établis hors de France 2022 (scrutin proportionnel de liste nationale)</t>
  </si>
  <si>
    <t>Nombre de sièges au scrutin majoritaire 2022+ Français établis hors de France</t>
  </si>
  <si>
    <t>Habitants moyens par circo.</t>
  </si>
  <si>
    <t xml:space="preserve"> - Baisse de 42% du nombre de circonscriptions territoriales (passage de 577 à 335)</t>
  </si>
  <si>
    <t xml:space="preserve">PROJECTION DU NOMBRE DE DEPUTES PAR DEPARTEMENT EN 2022                                                       - METHODE DE LA TRANCHE -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</si>
</sst>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sz val="9"/>
      <name val="Calibri"/>
      <scheme val="minor"/>
    </font>
    <font>
      <i/>
      <sz val="9"/>
      <color theme="1"/>
      <name val="Calibri"/>
      <scheme val="minor"/>
    </font>
    <font>
      <sz val="9"/>
      <color rgb="FF000000"/>
      <name val="Calibri"/>
      <scheme val="minor"/>
    </font>
    <font>
      <b/>
      <sz val="20"/>
      <color theme="1"/>
      <name val="Calibri"/>
      <scheme val="minor"/>
    </font>
    <font>
      <i/>
      <sz val="9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2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vertical="center"/>
    </xf>
    <xf numFmtId="3" fontId="5" fillId="0" borderId="1" xfId="0" applyNumberFormat="1" applyFont="1" applyFill="1" applyBorder="1"/>
    <xf numFmtId="3" fontId="6" fillId="2" borderId="1" xfId="0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9" fontId="5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0" borderId="0" xfId="0" applyNumberFormat="1" applyFont="1"/>
    <xf numFmtId="0" fontId="8" fillId="0" borderId="1" xfId="0" applyFont="1" applyFill="1" applyBorder="1"/>
    <xf numFmtId="0" fontId="5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4" fillId="0" borderId="1" xfId="0" applyFont="1" applyBorder="1"/>
    <xf numFmtId="0" fontId="6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right" wrapText="1"/>
    </xf>
    <xf numFmtId="3" fontId="6" fillId="3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/>
    <xf numFmtId="3" fontId="5" fillId="3" borderId="1" xfId="0" applyNumberFormat="1" applyFont="1" applyFill="1" applyBorder="1"/>
    <xf numFmtId="3" fontId="8" fillId="0" borderId="1" xfId="0" applyNumberFormat="1" applyFont="1" applyBorder="1" applyAlignment="1">
      <alignment horizontal="right" vertical="center"/>
    </xf>
    <xf numFmtId="0" fontId="5" fillId="0" borderId="1" xfId="0" applyFont="1" applyBorder="1"/>
    <xf numFmtId="0" fontId="6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right" wrapText="1"/>
    </xf>
    <xf numFmtId="3" fontId="6" fillId="4" borderId="1" xfId="0" applyNumberFormat="1" applyFont="1" applyFill="1" applyBorder="1" applyAlignment="1">
      <alignment horizontal="right" wrapText="1"/>
    </xf>
    <xf numFmtId="0" fontId="6" fillId="4" borderId="1" xfId="0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/>
    <xf numFmtId="0" fontId="5" fillId="4" borderId="1" xfId="0" applyFont="1" applyFill="1" applyBorder="1"/>
    <xf numFmtId="3" fontId="5" fillId="4" borderId="1" xfId="0" applyNumberFormat="1" applyFont="1" applyFill="1" applyBorder="1"/>
    <xf numFmtId="3" fontId="8" fillId="3" borderId="1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/>
    <xf numFmtId="3" fontId="6" fillId="0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" xfId="0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/>
    <xf numFmtId="3" fontId="5" fillId="0" borderId="0" xfId="0" applyNumberFormat="1" applyFont="1" applyFill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3" fontId="5" fillId="2" borderId="1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16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tabSelected="1" workbookViewId="0">
      <selection activeCell="A35" sqref="A35"/>
    </sheetView>
  </sheetViews>
  <sheetFormatPr baseColWidth="10" defaultColWidth="10.875" defaultRowHeight="12" x14ac:dyDescent="0.2"/>
  <cols>
    <col min="1" max="2" width="10.875" style="1"/>
    <col min="3" max="3" width="5.375" style="1" customWidth="1"/>
    <col min="4" max="4" width="5.125" style="1" customWidth="1"/>
    <col min="5" max="5" width="8" style="1" customWidth="1"/>
    <col min="6" max="6" width="25.5" style="1" customWidth="1"/>
    <col min="7" max="7" width="7" style="1" customWidth="1"/>
    <col min="8" max="8" width="7.5" style="64" customWidth="1"/>
    <col min="9" max="9" width="6.125" style="27" customWidth="1"/>
    <col min="10" max="10" width="17.375" style="1" customWidth="1"/>
    <col min="11" max="11" width="18.625" style="1" hidden="1" customWidth="1"/>
    <col min="12" max="12" width="18.625" style="21" hidden="1" customWidth="1"/>
    <col min="13" max="13" width="9.375" style="28" customWidth="1"/>
    <col min="14" max="14" width="0" style="1" hidden="1" customWidth="1"/>
    <col min="15" max="15" width="13.125" style="1" hidden="1" customWidth="1"/>
    <col min="16" max="16" width="10.125" style="21" customWidth="1"/>
    <col min="17" max="17" width="11.625" style="1" hidden="1" customWidth="1"/>
    <col min="18" max="18" width="8.375" style="1" customWidth="1"/>
    <col min="19" max="19" width="5.5" style="54" customWidth="1"/>
    <col min="20" max="20" width="9" style="69" customWidth="1"/>
    <col min="21" max="24" width="10.875" style="1" hidden="1" customWidth="1"/>
    <col min="25" max="16384" width="10.875" style="1"/>
  </cols>
  <sheetData>
    <row r="1" spans="1:24" ht="84.95" customHeight="1" thickBot="1" x14ac:dyDescent="0.25">
      <c r="A1" s="78" t="s">
        <v>154</v>
      </c>
      <c r="B1" s="79"/>
      <c r="C1" s="79"/>
      <c r="D1" s="79"/>
      <c r="E1" s="79"/>
      <c r="F1" s="79"/>
      <c r="G1" s="80"/>
      <c r="H1" s="58"/>
      <c r="I1" s="2" t="s">
        <v>104</v>
      </c>
      <c r="J1" s="2" t="s">
        <v>0</v>
      </c>
      <c r="K1" s="3" t="s">
        <v>106</v>
      </c>
      <c r="L1" s="4" t="s">
        <v>109</v>
      </c>
      <c r="M1" s="5" t="s">
        <v>108</v>
      </c>
      <c r="N1" s="3" t="s">
        <v>105</v>
      </c>
      <c r="O1" s="4" t="s">
        <v>121</v>
      </c>
      <c r="P1" s="4" t="s">
        <v>147</v>
      </c>
      <c r="Q1" s="4" t="s">
        <v>113</v>
      </c>
      <c r="R1" s="4" t="s">
        <v>113</v>
      </c>
      <c r="S1" s="4" t="s">
        <v>137</v>
      </c>
      <c r="T1" s="4" t="s">
        <v>152</v>
      </c>
      <c r="U1" s="1" t="s">
        <v>131</v>
      </c>
      <c r="V1" s="1" t="s">
        <v>132</v>
      </c>
      <c r="W1" s="1" t="s">
        <v>133</v>
      </c>
      <c r="X1" s="1" t="s">
        <v>134</v>
      </c>
    </row>
    <row r="2" spans="1:24" x14ac:dyDescent="0.2">
      <c r="A2" s="6"/>
      <c r="B2" s="6"/>
      <c r="C2" s="6"/>
      <c r="D2" s="6"/>
      <c r="E2" s="6"/>
      <c r="F2" s="6"/>
      <c r="G2" s="6"/>
      <c r="H2" s="59"/>
      <c r="I2" s="40">
        <v>975</v>
      </c>
      <c r="J2" s="41" t="s">
        <v>117</v>
      </c>
      <c r="K2" s="42"/>
      <c r="L2" s="43"/>
      <c r="M2" s="43">
        <v>1</v>
      </c>
      <c r="N2" s="44">
        <v>1</v>
      </c>
      <c r="O2" s="45">
        <v>6274</v>
      </c>
      <c r="P2" s="46">
        <v>6021</v>
      </c>
      <c r="Q2" s="13">
        <f t="shared" ref="Q2:Q33" si="0">ROUNDUP(O2/$G$17,0)</f>
        <v>1</v>
      </c>
      <c r="R2" s="13">
        <f t="shared" ref="R2:R33" si="1">ROUNDUP(P2/$G$17,0)</f>
        <v>1</v>
      </c>
      <c r="S2" s="52">
        <f t="shared" ref="S2:S33" si="2">R2-M2</f>
        <v>0</v>
      </c>
      <c r="T2" s="10">
        <f t="shared" ref="T2:T33" si="3">P2/R2</f>
        <v>6021</v>
      </c>
      <c r="U2" s="1" t="e">
        <f>IF(#REF!="Petites villes et rural",S2,0)</f>
        <v>#REF!</v>
      </c>
      <c r="V2" s="1" t="e">
        <f>IF(#REF!="Villes moyennes",R2-M2,0)</f>
        <v>#REF!</v>
      </c>
      <c r="W2" s="1" t="e">
        <f>IF(#REF!="Grandes villes",R2-M2,0)</f>
        <v>#REF!</v>
      </c>
      <c r="X2" s="1" t="e">
        <f>IF(#REF!="Métropolitain",R2-M2,0)</f>
        <v>#REF!</v>
      </c>
    </row>
    <row r="3" spans="1:24" s="6" customFormat="1" x14ac:dyDescent="0.2">
      <c r="A3" s="81" t="s">
        <v>138</v>
      </c>
      <c r="B3" s="81"/>
      <c r="C3" s="81"/>
      <c r="D3" s="81"/>
      <c r="E3" s="81"/>
      <c r="F3" s="81"/>
      <c r="G3" s="7">
        <v>577</v>
      </c>
      <c r="H3" s="60"/>
      <c r="I3" s="40">
        <v>986</v>
      </c>
      <c r="J3" s="41" t="s">
        <v>118</v>
      </c>
      <c r="K3" s="42"/>
      <c r="L3" s="43"/>
      <c r="M3" s="43">
        <v>1</v>
      </c>
      <c r="N3" s="44">
        <v>1</v>
      </c>
      <c r="O3" s="45">
        <v>11901</v>
      </c>
      <c r="P3" s="46">
        <v>12197</v>
      </c>
      <c r="Q3" s="13">
        <f t="shared" si="0"/>
        <v>1</v>
      </c>
      <c r="R3" s="13">
        <f t="shared" si="1"/>
        <v>1</v>
      </c>
      <c r="S3" s="52">
        <f t="shared" si="2"/>
        <v>0</v>
      </c>
      <c r="T3" s="10">
        <f t="shared" si="3"/>
        <v>12197</v>
      </c>
      <c r="U3" s="1" t="e">
        <f>IF(#REF!="Petites villes et rural",S3,0)</f>
        <v>#REF!</v>
      </c>
      <c r="V3" s="1" t="e">
        <f>IF(#REF!="Villes moyennes",R3-M3,0)</f>
        <v>#REF!</v>
      </c>
      <c r="W3" s="1" t="e">
        <f>IF(#REF!="Grandes villes",R3-M3,0)</f>
        <v>#REF!</v>
      </c>
      <c r="X3" s="1" t="e">
        <f>IF(#REF!="Métropolitain",R3-M3,0)</f>
        <v>#REF!</v>
      </c>
    </row>
    <row r="4" spans="1:24" x14ac:dyDescent="0.2">
      <c r="A4" s="81" t="s">
        <v>149</v>
      </c>
      <c r="B4" s="81"/>
      <c r="C4" s="81"/>
      <c r="D4" s="81"/>
      <c r="E4" s="81"/>
      <c r="F4" s="81"/>
      <c r="G4" s="14">
        <v>125000</v>
      </c>
      <c r="H4" s="57"/>
      <c r="I4" s="40">
        <v>977</v>
      </c>
      <c r="J4" s="41" t="s">
        <v>119</v>
      </c>
      <c r="K4" s="42"/>
      <c r="L4" s="43"/>
      <c r="M4" s="43">
        <v>1</v>
      </c>
      <c r="N4" s="44">
        <v>1</v>
      </c>
      <c r="O4" s="45">
        <v>45508</v>
      </c>
      <c r="P4" s="47">
        <v>45309</v>
      </c>
      <c r="Q4" s="13">
        <f t="shared" si="0"/>
        <v>1</v>
      </c>
      <c r="R4" s="13">
        <f t="shared" si="1"/>
        <v>1</v>
      </c>
      <c r="S4" s="52">
        <f t="shared" si="2"/>
        <v>0</v>
      </c>
      <c r="T4" s="10">
        <f t="shared" si="3"/>
        <v>45309</v>
      </c>
      <c r="U4" s="1" t="e">
        <f>IF(#REF!="Petites villes et rural",S4,0)</f>
        <v>#REF!</v>
      </c>
      <c r="V4" s="1" t="e">
        <f>IF(#REF!="Villes moyennes",R4-M4,0)</f>
        <v>#REF!</v>
      </c>
      <c r="W4" s="1" t="e">
        <f>IF(#REF!="Grandes villes",R4-M4,0)</f>
        <v>#REF!</v>
      </c>
      <c r="X4" s="1" t="e">
        <f>IF(#REF!="Métropolitain",R4-M4,0)</f>
        <v>#REF!</v>
      </c>
    </row>
    <row r="5" spans="1:24" x14ac:dyDescent="0.2">
      <c r="A5" s="81" t="s">
        <v>139</v>
      </c>
      <c r="B5" s="81"/>
      <c r="C5" s="81"/>
      <c r="D5" s="81"/>
      <c r="E5" s="81"/>
      <c r="F5" s="81"/>
      <c r="G5" s="7">
        <v>11</v>
      </c>
      <c r="H5" s="60"/>
      <c r="I5" s="15">
        <v>48</v>
      </c>
      <c r="J5" s="8" t="s">
        <v>1</v>
      </c>
      <c r="K5" s="9">
        <v>77</v>
      </c>
      <c r="L5" s="10">
        <f t="shared" ref="L5:L24" si="4">K5*1000</f>
        <v>77000</v>
      </c>
      <c r="M5" s="10">
        <f t="shared" ref="M5:M24" si="5">ROUNDUP(L5/$G$4,0)</f>
        <v>1</v>
      </c>
      <c r="N5" s="11">
        <v>1</v>
      </c>
      <c r="O5" s="12">
        <v>75784</v>
      </c>
      <c r="P5" s="38">
        <v>76309</v>
      </c>
      <c r="Q5" s="13">
        <f t="shared" si="0"/>
        <v>1</v>
      </c>
      <c r="R5" s="13">
        <f t="shared" si="1"/>
        <v>1</v>
      </c>
      <c r="S5" s="52">
        <f t="shared" si="2"/>
        <v>0</v>
      </c>
      <c r="T5" s="10">
        <f t="shared" si="3"/>
        <v>76309</v>
      </c>
      <c r="U5" s="1" t="e">
        <f>IF(#REF!="Petites villes et rural",S5,0)</f>
        <v>#REF!</v>
      </c>
      <c r="V5" s="1" t="e">
        <f>IF(#REF!="Villes moyennes",R5-M5,0)</f>
        <v>#REF!</v>
      </c>
      <c r="W5" s="1" t="e">
        <f>IF(#REF!="Grandes villes",R5-M5,0)</f>
        <v>#REF!</v>
      </c>
      <c r="X5" s="1" t="e">
        <f>IF(#REF!="Métropolitain",R5-M5,0)</f>
        <v>#REF!</v>
      </c>
    </row>
    <row r="6" spans="1:24" x14ac:dyDescent="0.2">
      <c r="A6" s="88" t="s">
        <v>140</v>
      </c>
      <c r="B6" s="88"/>
      <c r="C6" s="88"/>
      <c r="D6" s="88"/>
      <c r="E6" s="88"/>
      <c r="F6" s="88"/>
      <c r="G6" s="89">
        <f>G3-G5</f>
        <v>566</v>
      </c>
      <c r="H6" s="60"/>
      <c r="I6" s="7">
        <v>23</v>
      </c>
      <c r="J6" s="8" t="s">
        <v>2</v>
      </c>
      <c r="K6" s="9">
        <v>123</v>
      </c>
      <c r="L6" s="10">
        <f t="shared" si="4"/>
        <v>123000</v>
      </c>
      <c r="M6" s="10">
        <f t="shared" si="5"/>
        <v>1</v>
      </c>
      <c r="N6" s="11">
        <v>1</v>
      </c>
      <c r="O6" s="12">
        <v>119107</v>
      </c>
      <c r="P6" s="38">
        <v>120365</v>
      </c>
      <c r="Q6" s="13">
        <f t="shared" si="0"/>
        <v>1</v>
      </c>
      <c r="R6" s="13">
        <f t="shared" si="1"/>
        <v>1</v>
      </c>
      <c r="S6" s="52">
        <f t="shared" si="2"/>
        <v>0</v>
      </c>
      <c r="T6" s="10">
        <f t="shared" si="3"/>
        <v>120365</v>
      </c>
      <c r="U6" s="1" t="e">
        <f>IF(#REF!="Petites villes et rural",S6,0)</f>
        <v>#REF!</v>
      </c>
      <c r="V6" s="1" t="e">
        <f>IF(#REF!="Villes moyennes",R6-M6,0)</f>
        <v>#REF!</v>
      </c>
      <c r="W6" s="1" t="e">
        <f>IF(#REF!="Grandes villes",R6-M6,0)</f>
        <v>#REF!</v>
      </c>
      <c r="X6" s="1" t="e">
        <f>IF(#REF!="Métropolitain",R6-M6,0)</f>
        <v>#REF!</v>
      </c>
    </row>
    <row r="7" spans="1:24" x14ac:dyDescent="0.2">
      <c r="A7" s="88"/>
      <c r="B7" s="88"/>
      <c r="C7" s="88"/>
      <c r="D7" s="88"/>
      <c r="E7" s="88"/>
      <c r="F7" s="88"/>
      <c r="G7" s="90"/>
      <c r="H7" s="61"/>
      <c r="I7" s="15">
        <v>5</v>
      </c>
      <c r="J7" s="8" t="s">
        <v>3</v>
      </c>
      <c r="K7" s="9">
        <v>132</v>
      </c>
      <c r="L7" s="10">
        <f t="shared" si="4"/>
        <v>132000</v>
      </c>
      <c r="M7" s="10">
        <f t="shared" si="5"/>
        <v>2</v>
      </c>
      <c r="N7" s="11">
        <v>2</v>
      </c>
      <c r="O7" s="12">
        <v>140443</v>
      </c>
      <c r="P7" s="38">
        <v>140916</v>
      </c>
      <c r="Q7" s="13">
        <f t="shared" si="0"/>
        <v>1</v>
      </c>
      <c r="R7" s="13">
        <f t="shared" si="1"/>
        <v>1</v>
      </c>
      <c r="S7" s="52">
        <f t="shared" si="2"/>
        <v>-1</v>
      </c>
      <c r="T7" s="10">
        <f t="shared" si="3"/>
        <v>140916</v>
      </c>
      <c r="U7" s="1" t="e">
        <f>IF(#REF!="Petites villes et rural",S7,0)</f>
        <v>#REF!</v>
      </c>
      <c r="V7" s="1" t="e">
        <f>IF(#REF!="Villes moyennes",R7-M7,0)</f>
        <v>#REF!</v>
      </c>
      <c r="W7" s="1" t="e">
        <f>IF(#REF!="Grandes villes",R7-M7,0)</f>
        <v>#REF!</v>
      </c>
      <c r="X7" s="1" t="e">
        <f>IF(#REF!="Métropolitain",R7-M7,0)</f>
        <v>#REF!</v>
      </c>
    </row>
    <row r="8" spans="1:24" x14ac:dyDescent="0.2">
      <c r="A8" s="16"/>
      <c r="B8" s="17"/>
      <c r="C8" s="17"/>
      <c r="D8" s="17"/>
      <c r="E8" s="17"/>
      <c r="F8" s="16"/>
      <c r="G8" s="17"/>
      <c r="H8" s="61"/>
      <c r="I8" s="15">
        <v>90</v>
      </c>
      <c r="J8" s="8" t="s">
        <v>4</v>
      </c>
      <c r="K8" s="9">
        <v>140</v>
      </c>
      <c r="L8" s="10">
        <f t="shared" si="4"/>
        <v>140000</v>
      </c>
      <c r="M8" s="10">
        <f t="shared" si="5"/>
        <v>2</v>
      </c>
      <c r="N8" s="11">
        <v>2</v>
      </c>
      <c r="O8" s="12">
        <v>144691</v>
      </c>
      <c r="P8" s="38">
        <v>144483</v>
      </c>
      <c r="Q8" s="13">
        <f t="shared" si="0"/>
        <v>1</v>
      </c>
      <c r="R8" s="13">
        <f t="shared" si="1"/>
        <v>1</v>
      </c>
      <c r="S8" s="52">
        <f t="shared" si="2"/>
        <v>-1</v>
      </c>
      <c r="T8" s="10">
        <f t="shared" si="3"/>
        <v>144483</v>
      </c>
    </row>
    <row r="9" spans="1:24" x14ac:dyDescent="0.2">
      <c r="A9" s="82" t="s">
        <v>110</v>
      </c>
      <c r="B9" s="83"/>
      <c r="C9" s="83"/>
      <c r="D9" s="83"/>
      <c r="E9" s="83"/>
      <c r="F9" s="84"/>
      <c r="G9" s="18">
        <v>404</v>
      </c>
      <c r="H9" s="60"/>
      <c r="I9" s="7">
        <v>15</v>
      </c>
      <c r="J9" s="8" t="s">
        <v>5</v>
      </c>
      <c r="K9" s="9">
        <v>151</v>
      </c>
      <c r="L9" s="10">
        <f t="shared" si="4"/>
        <v>151000</v>
      </c>
      <c r="M9" s="10">
        <f t="shared" si="5"/>
        <v>2</v>
      </c>
      <c r="N9" s="11">
        <v>2</v>
      </c>
      <c r="O9" s="12">
        <v>145757</v>
      </c>
      <c r="P9" s="38">
        <v>146219</v>
      </c>
      <c r="Q9" s="13">
        <f t="shared" si="0"/>
        <v>1</v>
      </c>
      <c r="R9" s="13">
        <f t="shared" si="1"/>
        <v>1</v>
      </c>
      <c r="S9" s="52">
        <f t="shared" si="2"/>
        <v>-1</v>
      </c>
      <c r="T9" s="10">
        <f t="shared" si="3"/>
        <v>146219</v>
      </c>
      <c r="U9" s="1" t="e">
        <f>IF(#REF!="Petites villes et rural",S8,0)</f>
        <v>#REF!</v>
      </c>
      <c r="V9" s="1" t="e">
        <f>IF(#REF!="Villes moyennes",R8-M8,0)</f>
        <v>#REF!</v>
      </c>
      <c r="W9" s="1" t="e">
        <f>IF(#REF!="Grandes villes",R8-M8,0)</f>
        <v>#REF!</v>
      </c>
      <c r="X9" s="1" t="e">
        <f>IF(#REF!="Métropolitain",R8-M8,0)</f>
        <v>#REF!</v>
      </c>
    </row>
    <row r="10" spans="1:24" x14ac:dyDescent="0.2">
      <c r="A10" s="82" t="s">
        <v>112</v>
      </c>
      <c r="B10" s="83"/>
      <c r="C10" s="83"/>
      <c r="D10" s="83"/>
      <c r="E10" s="83"/>
      <c r="F10" s="84"/>
      <c r="G10" s="19">
        <v>0.15</v>
      </c>
      <c r="H10" s="62"/>
      <c r="I10" s="7">
        <v>9</v>
      </c>
      <c r="J10" s="8" t="s">
        <v>6</v>
      </c>
      <c r="K10" s="9">
        <v>146</v>
      </c>
      <c r="L10" s="10">
        <f t="shared" si="4"/>
        <v>146000</v>
      </c>
      <c r="M10" s="10">
        <f t="shared" si="5"/>
        <v>2</v>
      </c>
      <c r="N10" s="11">
        <v>2</v>
      </c>
      <c r="O10" s="12">
        <v>152667</v>
      </c>
      <c r="P10" s="38">
        <v>152499</v>
      </c>
      <c r="Q10" s="13">
        <f t="shared" si="0"/>
        <v>1</v>
      </c>
      <c r="R10" s="13">
        <f t="shared" si="1"/>
        <v>1</v>
      </c>
      <c r="S10" s="52">
        <f t="shared" si="2"/>
        <v>-1</v>
      </c>
      <c r="T10" s="10">
        <f t="shared" si="3"/>
        <v>152499</v>
      </c>
      <c r="U10" s="1" t="e">
        <f>IF(#REF!="Petites villes et rural",S9,0)</f>
        <v>#REF!</v>
      </c>
      <c r="V10" s="1" t="e">
        <f>IF(#REF!="Villes moyennes",R9-M9,0)</f>
        <v>#REF!</v>
      </c>
      <c r="W10" s="1" t="e">
        <f>IF(#REF!="Grandes villes",R9-M9,0)</f>
        <v>#REF!</v>
      </c>
      <c r="X10" s="1" t="e">
        <f>IF(#REF!="Métropolitain",R9-M9,0)</f>
        <v>#REF!</v>
      </c>
    </row>
    <row r="11" spans="1:24" x14ac:dyDescent="0.2">
      <c r="A11" s="82" t="s">
        <v>111</v>
      </c>
      <c r="B11" s="83"/>
      <c r="C11" s="83"/>
      <c r="D11" s="83"/>
      <c r="E11" s="83"/>
      <c r="F11" s="84"/>
      <c r="G11" s="7">
        <f>ROUND(G10*G9,0)</f>
        <v>61</v>
      </c>
      <c r="H11" s="60"/>
      <c r="I11" s="23" t="s">
        <v>102</v>
      </c>
      <c r="J11" s="8" t="s">
        <v>7</v>
      </c>
      <c r="K11" s="9">
        <v>128</v>
      </c>
      <c r="L11" s="10">
        <f t="shared" si="4"/>
        <v>128000</v>
      </c>
      <c r="M11" s="10">
        <f t="shared" si="5"/>
        <v>2</v>
      </c>
      <c r="N11" s="11">
        <v>2</v>
      </c>
      <c r="O11" s="12">
        <v>155361</v>
      </c>
      <c r="P11" s="38">
        <v>152730</v>
      </c>
      <c r="Q11" s="13">
        <f t="shared" si="0"/>
        <v>1</v>
      </c>
      <c r="R11" s="13">
        <f t="shared" si="1"/>
        <v>1</v>
      </c>
      <c r="S11" s="52">
        <f t="shared" si="2"/>
        <v>-1</v>
      </c>
      <c r="T11" s="10">
        <f t="shared" si="3"/>
        <v>152730</v>
      </c>
      <c r="U11" s="1" t="e">
        <f>IF(#REF!="Petites villes et rural",S10,0)</f>
        <v>#REF!</v>
      </c>
      <c r="V11" s="1" t="e">
        <f>IF(#REF!="Villes moyennes",R10-M10,0)</f>
        <v>#REF!</v>
      </c>
      <c r="W11" s="1" t="e">
        <f>IF(#REF!="Grandes villes",R10-M10,0)</f>
        <v>#REF!</v>
      </c>
      <c r="X11" s="1" t="e">
        <f>IF(#REF!="Métropolitain",R10-M10,0)</f>
        <v>#REF!</v>
      </c>
    </row>
    <row r="12" spans="1:24" x14ac:dyDescent="0.2">
      <c r="A12" s="85" t="s">
        <v>151</v>
      </c>
      <c r="B12" s="86"/>
      <c r="C12" s="86"/>
      <c r="D12" s="86"/>
      <c r="E12" s="86"/>
      <c r="F12" s="87"/>
      <c r="G12" s="39">
        <f>G9-G11</f>
        <v>343</v>
      </c>
      <c r="H12" s="63"/>
      <c r="I12" s="7">
        <v>4</v>
      </c>
      <c r="J12" s="8" t="s">
        <v>8</v>
      </c>
      <c r="K12" s="9">
        <v>153</v>
      </c>
      <c r="L12" s="10">
        <f t="shared" si="4"/>
        <v>153000</v>
      </c>
      <c r="M12" s="10">
        <f t="shared" si="5"/>
        <v>2</v>
      </c>
      <c r="N12" s="11">
        <v>2</v>
      </c>
      <c r="O12" s="12">
        <v>161593</v>
      </c>
      <c r="P12" s="38">
        <v>161799</v>
      </c>
      <c r="Q12" s="13">
        <f t="shared" si="0"/>
        <v>1</v>
      </c>
      <c r="R12" s="13">
        <f t="shared" si="1"/>
        <v>1</v>
      </c>
      <c r="S12" s="52">
        <f t="shared" si="2"/>
        <v>-1</v>
      </c>
      <c r="T12" s="10">
        <f t="shared" si="3"/>
        <v>161799</v>
      </c>
      <c r="U12" s="1" t="e">
        <f>IF(#REF!="Petites villes et rural",S11,0)</f>
        <v>#REF!</v>
      </c>
      <c r="V12" s="1" t="e">
        <f>IF(#REF!="Villes moyennes",R11-M11,0)</f>
        <v>#REF!</v>
      </c>
      <c r="W12" s="1" t="e">
        <f>IF(#REF!="Grandes villes",R11-M11,0)</f>
        <v>#REF!</v>
      </c>
      <c r="X12" s="1" t="e">
        <f>IF(#REF!="Métropolitain",R11-M11,0)</f>
        <v>#REF!</v>
      </c>
    </row>
    <row r="13" spans="1:24" x14ac:dyDescent="0.2">
      <c r="A13" s="82" t="s">
        <v>150</v>
      </c>
      <c r="B13" s="83"/>
      <c r="C13" s="83"/>
      <c r="D13" s="83"/>
      <c r="E13" s="83"/>
      <c r="F13" s="84"/>
      <c r="G13" s="56">
        <f>R104</f>
        <v>8</v>
      </c>
      <c r="H13" s="57"/>
      <c r="I13" s="15">
        <v>46</v>
      </c>
      <c r="J13" s="8" t="s">
        <v>9</v>
      </c>
      <c r="K13" s="9">
        <v>168</v>
      </c>
      <c r="L13" s="10">
        <f t="shared" si="4"/>
        <v>168000</v>
      </c>
      <c r="M13" s="10">
        <f t="shared" si="5"/>
        <v>2</v>
      </c>
      <c r="N13" s="11">
        <v>2</v>
      </c>
      <c r="O13" s="12">
        <v>172446</v>
      </c>
      <c r="P13" s="38">
        <v>173400</v>
      </c>
      <c r="Q13" s="13">
        <f t="shared" si="0"/>
        <v>1</v>
      </c>
      <c r="R13" s="13">
        <f t="shared" si="1"/>
        <v>1</v>
      </c>
      <c r="S13" s="52">
        <f t="shared" si="2"/>
        <v>-1</v>
      </c>
      <c r="T13" s="10">
        <f t="shared" si="3"/>
        <v>173400</v>
      </c>
      <c r="U13" s="1" t="e">
        <f>IF(#REF!="Petites villes et rural",S12,0)</f>
        <v>#REF!</v>
      </c>
      <c r="V13" s="1" t="e">
        <f>IF(#REF!="Villes moyennes",R12-M12,0)</f>
        <v>#REF!</v>
      </c>
      <c r="W13" s="1" t="e">
        <f>IF(#REF!="Grandes villes",R12-M12,0)</f>
        <v>#REF!</v>
      </c>
      <c r="X13" s="1" t="e">
        <f>IF(#REF!="Métropolitain",R12-M12,0)</f>
        <v>#REF!</v>
      </c>
    </row>
    <row r="14" spans="1:24" x14ac:dyDescent="0.2">
      <c r="A14" s="82" t="s">
        <v>120</v>
      </c>
      <c r="B14" s="83"/>
      <c r="C14" s="83"/>
      <c r="D14" s="83"/>
      <c r="E14" s="83"/>
      <c r="F14" s="84"/>
      <c r="G14" s="7">
        <f>G9-G11-G13</f>
        <v>335</v>
      </c>
      <c r="H14" s="60"/>
      <c r="I14" s="23" t="s">
        <v>103</v>
      </c>
      <c r="J14" s="8" t="s">
        <v>10</v>
      </c>
      <c r="K14" s="9">
        <v>149</v>
      </c>
      <c r="L14" s="10">
        <f t="shared" si="4"/>
        <v>149000</v>
      </c>
      <c r="M14" s="10">
        <f t="shared" si="5"/>
        <v>2</v>
      </c>
      <c r="N14" s="11">
        <v>2</v>
      </c>
      <c r="O14" s="12">
        <v>174993</v>
      </c>
      <c r="P14" s="38">
        <v>174553</v>
      </c>
      <c r="Q14" s="13">
        <f t="shared" si="0"/>
        <v>1</v>
      </c>
      <c r="R14" s="13">
        <f t="shared" si="1"/>
        <v>1</v>
      </c>
      <c r="S14" s="52">
        <f t="shared" si="2"/>
        <v>-1</v>
      </c>
      <c r="T14" s="10">
        <f t="shared" si="3"/>
        <v>174553</v>
      </c>
      <c r="U14" s="1" t="e">
        <f>IF(#REF!="Petites villes et rural",S13,0)</f>
        <v>#REF!</v>
      </c>
      <c r="V14" s="1" t="e">
        <f>IF(#REF!="Villes moyennes",R13-M13,0)</f>
        <v>#REF!</v>
      </c>
      <c r="W14" s="1" t="e">
        <f>IF(#REF!="Grandes villes",R13-M13,0)</f>
        <v>#REF!</v>
      </c>
      <c r="X14" s="1" t="e">
        <f>IF(#REF!="Métropolitain",R13-M13,0)</f>
        <v>#REF!</v>
      </c>
    </row>
    <row r="15" spans="1:24" x14ac:dyDescent="0.2">
      <c r="A15" s="55"/>
      <c r="B15" s="95" t="s">
        <v>130</v>
      </c>
      <c r="C15" s="96"/>
      <c r="D15" s="96"/>
      <c r="E15" s="96"/>
      <c r="F15" s="97"/>
      <c r="G15" s="14">
        <v>18</v>
      </c>
      <c r="H15" s="57"/>
      <c r="I15" s="15">
        <v>52</v>
      </c>
      <c r="J15" s="8" t="s">
        <v>11</v>
      </c>
      <c r="K15" s="9">
        <v>187</v>
      </c>
      <c r="L15" s="10">
        <f t="shared" si="4"/>
        <v>187000</v>
      </c>
      <c r="M15" s="10">
        <f t="shared" si="5"/>
        <v>2</v>
      </c>
      <c r="N15" s="11">
        <v>2</v>
      </c>
      <c r="O15" s="12">
        <v>179192</v>
      </c>
      <c r="P15" s="38">
        <v>179154</v>
      </c>
      <c r="Q15" s="13">
        <f t="shared" si="0"/>
        <v>1</v>
      </c>
      <c r="R15" s="13">
        <f t="shared" si="1"/>
        <v>1</v>
      </c>
      <c r="S15" s="52">
        <f t="shared" si="2"/>
        <v>-1</v>
      </c>
      <c r="T15" s="10">
        <f t="shared" si="3"/>
        <v>179154</v>
      </c>
      <c r="U15" s="1" t="e">
        <f>IF(#REF!="Petites villes et rural",S14,0)</f>
        <v>#REF!</v>
      </c>
      <c r="V15" s="1" t="e">
        <f>IF(#REF!="Villes moyennes",R14-M14,0)</f>
        <v>#REF!</v>
      </c>
      <c r="W15" s="1" t="e">
        <f>IF(#REF!="Grandes villes",R14-M14,0)</f>
        <v>#REF!</v>
      </c>
      <c r="X15" s="1" t="e">
        <f>IF(#REF!="Métropolitain",R14-M14,0)</f>
        <v>#REF!</v>
      </c>
    </row>
    <row r="16" spans="1:24" x14ac:dyDescent="0.2">
      <c r="A16" s="55"/>
      <c r="B16" s="98" t="s">
        <v>129</v>
      </c>
      <c r="C16" s="99"/>
      <c r="D16" s="99"/>
      <c r="E16" s="99"/>
      <c r="F16" s="100"/>
      <c r="G16" s="14">
        <v>316</v>
      </c>
      <c r="H16" s="57"/>
      <c r="I16" s="15">
        <v>55</v>
      </c>
      <c r="J16" s="8" t="s">
        <v>12</v>
      </c>
      <c r="K16" s="9">
        <v>193</v>
      </c>
      <c r="L16" s="10">
        <f t="shared" si="4"/>
        <v>193000</v>
      </c>
      <c r="M16" s="10">
        <f t="shared" si="5"/>
        <v>2</v>
      </c>
      <c r="N16" s="11">
        <v>2</v>
      </c>
      <c r="O16" s="12">
        <v>189720</v>
      </c>
      <c r="P16" s="38">
        <v>190626</v>
      </c>
      <c r="Q16" s="13">
        <f t="shared" si="0"/>
        <v>1</v>
      </c>
      <c r="R16" s="13">
        <f t="shared" si="1"/>
        <v>1</v>
      </c>
      <c r="S16" s="52">
        <f t="shared" si="2"/>
        <v>-1</v>
      </c>
      <c r="T16" s="10">
        <f t="shared" si="3"/>
        <v>190626</v>
      </c>
      <c r="U16" s="1" t="e">
        <f>IF(#REF!="Petites villes et rural",S15,0)</f>
        <v>#REF!</v>
      </c>
      <c r="V16" s="1" t="e">
        <f>IF(#REF!="Villes moyennes",R15-M15,0)</f>
        <v>#REF!</v>
      </c>
      <c r="W16" s="1" t="e">
        <f>IF(#REF!="Grandes villes",R15-M15,0)</f>
        <v>#REF!</v>
      </c>
      <c r="X16" s="1" t="e">
        <f>IF(#REF!="Métropolitain",R15-M15,0)</f>
        <v>#REF!</v>
      </c>
    </row>
    <row r="17" spans="1:24" x14ac:dyDescent="0.2">
      <c r="A17" s="92" t="s">
        <v>114</v>
      </c>
      <c r="B17" s="93"/>
      <c r="C17" s="93"/>
      <c r="D17" s="93"/>
      <c r="E17" s="93"/>
      <c r="F17" s="94"/>
      <c r="G17" s="20">
        <v>238000</v>
      </c>
      <c r="H17" s="57"/>
      <c r="I17" s="7">
        <v>32</v>
      </c>
      <c r="J17" s="8" t="s">
        <v>13</v>
      </c>
      <c r="K17" s="9">
        <v>180</v>
      </c>
      <c r="L17" s="10">
        <f t="shared" si="4"/>
        <v>180000</v>
      </c>
      <c r="M17" s="10">
        <f t="shared" si="5"/>
        <v>2</v>
      </c>
      <c r="N17" s="11">
        <v>2</v>
      </c>
      <c r="O17" s="12">
        <v>191571</v>
      </c>
      <c r="P17" s="38">
        <v>190932</v>
      </c>
      <c r="Q17" s="13">
        <f t="shared" si="0"/>
        <v>1</v>
      </c>
      <c r="R17" s="13">
        <f t="shared" si="1"/>
        <v>1</v>
      </c>
      <c r="S17" s="52">
        <f t="shared" si="2"/>
        <v>-1</v>
      </c>
      <c r="T17" s="10">
        <f t="shared" si="3"/>
        <v>190932</v>
      </c>
      <c r="U17" s="1" t="e">
        <f>IF(#REF!="Petites villes et rural",S16,0)</f>
        <v>#REF!</v>
      </c>
      <c r="V17" s="1" t="e">
        <f>IF(#REF!="Villes moyennes",R16-M16,0)</f>
        <v>#REF!</v>
      </c>
      <c r="W17" s="1" t="e">
        <f>IF(#REF!="Grandes villes",R16-M16,0)</f>
        <v>#REF!</v>
      </c>
      <c r="X17" s="1" t="e">
        <f>IF(#REF!="Métropolitain",R16-M16,0)</f>
        <v>#REF!</v>
      </c>
    </row>
    <row r="18" spans="1:24" x14ac:dyDescent="0.2">
      <c r="I18" s="15">
        <v>58</v>
      </c>
      <c r="J18" s="8" t="s">
        <v>14</v>
      </c>
      <c r="K18" s="9">
        <v>222</v>
      </c>
      <c r="L18" s="10">
        <f t="shared" si="4"/>
        <v>222000</v>
      </c>
      <c r="M18" s="10">
        <f t="shared" si="5"/>
        <v>2</v>
      </c>
      <c r="N18" s="11">
        <v>2</v>
      </c>
      <c r="O18" s="12">
        <v>210189</v>
      </c>
      <c r="P18" s="38">
        <v>211747</v>
      </c>
      <c r="Q18" s="13">
        <f t="shared" si="0"/>
        <v>1</v>
      </c>
      <c r="R18" s="13">
        <f t="shared" si="1"/>
        <v>1</v>
      </c>
      <c r="S18" s="52">
        <f t="shared" si="2"/>
        <v>-1</v>
      </c>
      <c r="T18" s="10">
        <f t="shared" si="3"/>
        <v>211747</v>
      </c>
      <c r="U18" s="1" t="e">
        <f>IF(#REF!="Petites villes et rural",S17,0)</f>
        <v>#REF!</v>
      </c>
      <c r="V18" s="1" t="e">
        <f>IF(#REF!="Villes moyennes",R17-M17,0)</f>
        <v>#REF!</v>
      </c>
      <c r="W18" s="1" t="e">
        <f>IF(#REF!="Grandes villes",R17-M17,0)</f>
        <v>#REF!</v>
      </c>
      <c r="X18" s="1" t="e">
        <f>IF(#REF!="Métropolitain",R17-M17,0)</f>
        <v>#REF!</v>
      </c>
    </row>
    <row r="19" spans="1:24" x14ac:dyDescent="0.2">
      <c r="A19" s="6" t="s">
        <v>148</v>
      </c>
      <c r="B19" s="6"/>
      <c r="C19" s="6"/>
      <c r="I19" s="15">
        <v>36</v>
      </c>
      <c r="J19" s="8" t="s">
        <v>15</v>
      </c>
      <c r="K19" s="9">
        <v>232</v>
      </c>
      <c r="L19" s="10">
        <f t="shared" si="4"/>
        <v>232000</v>
      </c>
      <c r="M19" s="10">
        <f t="shared" si="5"/>
        <v>2</v>
      </c>
      <c r="N19" s="11">
        <v>2</v>
      </c>
      <c r="O19" s="12">
        <v>223010</v>
      </c>
      <c r="P19" s="38">
        <v>224200</v>
      </c>
      <c r="Q19" s="13">
        <f t="shared" si="0"/>
        <v>1</v>
      </c>
      <c r="R19" s="13">
        <f t="shared" si="1"/>
        <v>1</v>
      </c>
      <c r="S19" s="52">
        <f t="shared" si="2"/>
        <v>-1</v>
      </c>
      <c r="T19" s="10">
        <f t="shared" si="3"/>
        <v>224200</v>
      </c>
      <c r="U19" s="1" t="e">
        <f>IF(#REF!="Petites villes et rural",S18,0)</f>
        <v>#REF!</v>
      </c>
      <c r="V19" s="1" t="e">
        <f>IF(#REF!="Villes moyennes",R18-M18,0)</f>
        <v>#REF!</v>
      </c>
      <c r="W19" s="1" t="e">
        <f>IF(#REF!="Grandes villes",R18-M18,0)</f>
        <v>#REF!</v>
      </c>
      <c r="X19" s="1" t="e">
        <f>IF(#REF!="Métropolitain",R18-M18,0)</f>
        <v>#REF!</v>
      </c>
    </row>
    <row r="20" spans="1:24" x14ac:dyDescent="0.2">
      <c r="A20" s="101"/>
      <c r="B20" s="102"/>
      <c r="C20" s="103"/>
      <c r="D20" s="107">
        <v>2009</v>
      </c>
      <c r="E20" s="70">
        <v>2022</v>
      </c>
      <c r="F20" s="74"/>
      <c r="I20" s="15">
        <v>43</v>
      </c>
      <c r="J20" s="8" t="s">
        <v>16</v>
      </c>
      <c r="K20" s="9">
        <v>217</v>
      </c>
      <c r="L20" s="10">
        <f t="shared" si="4"/>
        <v>217000</v>
      </c>
      <c r="M20" s="10">
        <f t="shared" si="5"/>
        <v>2</v>
      </c>
      <c r="N20" s="11">
        <v>2</v>
      </c>
      <c r="O20" s="12">
        <v>227369</v>
      </c>
      <c r="P20" s="38">
        <v>227034</v>
      </c>
      <c r="Q20" s="13">
        <f t="shared" si="0"/>
        <v>1</v>
      </c>
      <c r="R20" s="13">
        <f t="shared" si="1"/>
        <v>1</v>
      </c>
      <c r="S20" s="52">
        <f t="shared" si="2"/>
        <v>-1</v>
      </c>
      <c r="T20" s="10">
        <f t="shared" si="3"/>
        <v>227034</v>
      </c>
      <c r="U20" s="1" t="e">
        <f>IF(#REF!="Petites villes et rural",S19,0)</f>
        <v>#REF!</v>
      </c>
      <c r="V20" s="1" t="e">
        <f>IF(#REF!="Villes moyennes",R19-M19,0)</f>
        <v>#REF!</v>
      </c>
      <c r="W20" s="1" t="e">
        <f>IF(#REF!="Grandes villes",R19-M19,0)</f>
        <v>#REF!</v>
      </c>
      <c r="X20" s="1" t="e">
        <f>IF(#REF!="Métropolitain",R19-M19,0)</f>
        <v>#REF!</v>
      </c>
    </row>
    <row r="21" spans="1:24" x14ac:dyDescent="0.2">
      <c r="A21" s="104"/>
      <c r="B21" s="105"/>
      <c r="C21" s="106"/>
      <c r="D21" s="108"/>
      <c r="E21" s="71" t="s">
        <v>146</v>
      </c>
      <c r="F21" s="75"/>
      <c r="I21" s="15">
        <v>65</v>
      </c>
      <c r="J21" s="8" t="s">
        <v>17</v>
      </c>
      <c r="K21" s="9">
        <v>230</v>
      </c>
      <c r="L21" s="10">
        <f t="shared" si="4"/>
        <v>230000</v>
      </c>
      <c r="M21" s="10">
        <f t="shared" si="5"/>
        <v>2</v>
      </c>
      <c r="N21" s="11">
        <v>2</v>
      </c>
      <c r="O21" s="12">
        <v>228567</v>
      </c>
      <c r="P21" s="38">
        <v>228582</v>
      </c>
      <c r="Q21" s="13">
        <f t="shared" si="0"/>
        <v>1</v>
      </c>
      <c r="R21" s="13">
        <f t="shared" si="1"/>
        <v>1</v>
      </c>
      <c r="S21" s="52">
        <f t="shared" si="2"/>
        <v>-1</v>
      </c>
      <c r="T21" s="10">
        <f t="shared" si="3"/>
        <v>228582</v>
      </c>
      <c r="U21" s="1" t="e">
        <f>IF(#REF!="Petites villes et rural",S20,0)</f>
        <v>#REF!</v>
      </c>
      <c r="V21" s="1" t="e">
        <f>IF(#REF!="Villes moyennes",R20-M20,0)</f>
        <v>#REF!</v>
      </c>
      <c r="W21" s="1" t="e">
        <f>IF(#REF!="Grandes villes",R20-M20,0)</f>
        <v>#REF!</v>
      </c>
      <c r="X21" s="1" t="e">
        <f>IF(#REF!="Métropolitain",R20-M20,0)</f>
        <v>#REF!</v>
      </c>
    </row>
    <row r="22" spans="1:24" x14ac:dyDescent="0.2">
      <c r="A22" s="85" t="s">
        <v>122</v>
      </c>
      <c r="B22" s="86"/>
      <c r="C22" s="87"/>
      <c r="D22" s="7">
        <f>COUNTIF(M2:M107,1)</f>
        <v>5</v>
      </c>
      <c r="E22" s="72">
        <f>COUNTIF(Q2:Q107,1)</f>
        <v>21</v>
      </c>
      <c r="F22" s="76"/>
      <c r="I22" s="15">
        <v>70</v>
      </c>
      <c r="J22" s="8" t="s">
        <v>19</v>
      </c>
      <c r="K22" s="9">
        <v>234</v>
      </c>
      <c r="L22" s="10">
        <f t="shared" si="4"/>
        <v>234000</v>
      </c>
      <c r="M22" s="10">
        <f t="shared" si="5"/>
        <v>2</v>
      </c>
      <c r="N22" s="11">
        <v>2</v>
      </c>
      <c r="O22" s="12">
        <v>237017</v>
      </c>
      <c r="P22" s="38">
        <v>237706</v>
      </c>
      <c r="Q22" s="13">
        <f t="shared" si="0"/>
        <v>1</v>
      </c>
      <c r="R22" s="13">
        <f t="shared" si="1"/>
        <v>1</v>
      </c>
      <c r="S22" s="52">
        <f t="shared" si="2"/>
        <v>-1</v>
      </c>
      <c r="T22" s="10">
        <f t="shared" si="3"/>
        <v>237706</v>
      </c>
      <c r="U22" s="1" t="e">
        <f>IF(#REF!="Petites villes et rural",S21,0)</f>
        <v>#REF!</v>
      </c>
      <c r="V22" s="1" t="e">
        <f>IF(#REF!="Villes moyennes",R21-M21,0)</f>
        <v>#REF!</v>
      </c>
      <c r="W22" s="1" t="e">
        <f>IF(#REF!="Grandes villes",R21-M21,0)</f>
        <v>#REF!</v>
      </c>
      <c r="X22" s="1" t="e">
        <f>IF(#REF!="Métropolitain",R21-M21,0)</f>
        <v>#REF!</v>
      </c>
    </row>
    <row r="23" spans="1:24" x14ac:dyDescent="0.2">
      <c r="A23" s="85" t="s">
        <v>123</v>
      </c>
      <c r="B23" s="86"/>
      <c r="C23" s="87"/>
      <c r="D23" s="7">
        <f>COUNTIF(M2:M107,2)</f>
        <v>21</v>
      </c>
      <c r="E23" s="72">
        <f>COUNTIF(Q2:Q107,2)</f>
        <v>32</v>
      </c>
      <c r="F23" s="76"/>
      <c r="I23" s="7">
        <v>19</v>
      </c>
      <c r="J23" s="8" t="s">
        <v>20</v>
      </c>
      <c r="K23" s="9">
        <v>237</v>
      </c>
      <c r="L23" s="10">
        <f t="shared" si="4"/>
        <v>237000</v>
      </c>
      <c r="M23" s="10">
        <f t="shared" si="5"/>
        <v>2</v>
      </c>
      <c r="N23" s="11">
        <v>2</v>
      </c>
      <c r="O23" s="12">
        <v>240407</v>
      </c>
      <c r="P23" s="38">
        <v>241871</v>
      </c>
      <c r="Q23" s="13">
        <f t="shared" si="0"/>
        <v>2</v>
      </c>
      <c r="R23" s="13">
        <f t="shared" si="1"/>
        <v>2</v>
      </c>
      <c r="S23" s="52">
        <f t="shared" si="2"/>
        <v>0</v>
      </c>
      <c r="T23" s="10">
        <f t="shared" si="3"/>
        <v>120935.5</v>
      </c>
      <c r="U23" s="1" t="e">
        <f>IF(#REF!="Petites villes et rural",S22,0)</f>
        <v>#REF!</v>
      </c>
      <c r="V23" s="1" t="e">
        <f>IF(#REF!="Villes moyennes",R22-M22,0)</f>
        <v>#REF!</v>
      </c>
      <c r="W23" s="1" t="e">
        <f>IF(#REF!="Grandes villes",R22-M22,0)</f>
        <v>#REF!</v>
      </c>
      <c r="X23" s="1" t="e">
        <f>IF(#REF!="Métropolitain",R22-M22,0)</f>
        <v>#REF!</v>
      </c>
    </row>
    <row r="24" spans="1:24" x14ac:dyDescent="0.2">
      <c r="A24" s="85" t="s">
        <v>124</v>
      </c>
      <c r="B24" s="86"/>
      <c r="C24" s="87"/>
      <c r="D24" s="7">
        <f>COUNTIF(M2:M107,3)</f>
        <v>19</v>
      </c>
      <c r="E24" s="72">
        <f>COUNTIF(Q2:Q107,3)</f>
        <v>20</v>
      </c>
      <c r="F24" s="76"/>
      <c r="I24" s="15">
        <v>82</v>
      </c>
      <c r="J24" s="8" t="s">
        <v>21</v>
      </c>
      <c r="K24" s="9">
        <v>221</v>
      </c>
      <c r="L24" s="10">
        <f t="shared" si="4"/>
        <v>221000</v>
      </c>
      <c r="M24" s="10">
        <f t="shared" si="5"/>
        <v>2</v>
      </c>
      <c r="N24" s="11">
        <v>2</v>
      </c>
      <c r="O24" s="12">
        <v>257460</v>
      </c>
      <c r="P24" s="38">
        <v>255274</v>
      </c>
      <c r="Q24" s="13">
        <f t="shared" si="0"/>
        <v>2</v>
      </c>
      <c r="R24" s="13">
        <f t="shared" si="1"/>
        <v>2</v>
      </c>
      <c r="S24" s="52">
        <f t="shared" si="2"/>
        <v>0</v>
      </c>
      <c r="T24" s="10">
        <f t="shared" si="3"/>
        <v>127637</v>
      </c>
      <c r="U24" s="1" t="e">
        <f>IF(#REF!="Petites villes et rural",S23,0)</f>
        <v>#REF!</v>
      </c>
      <c r="V24" s="1" t="e">
        <f>IF(#REF!="Villes moyennes",R23-M23,0)</f>
        <v>#REF!</v>
      </c>
      <c r="W24" s="1" t="e">
        <f>IF(#REF!="Grandes villes",R23-M23,0)</f>
        <v>#REF!</v>
      </c>
      <c r="X24" s="1" t="e">
        <f>IF(#REF!="Métropolitain",R23-M23,0)</f>
        <v>#REF!</v>
      </c>
    </row>
    <row r="25" spans="1:24" x14ac:dyDescent="0.2">
      <c r="A25" s="85" t="s">
        <v>125</v>
      </c>
      <c r="B25" s="86"/>
      <c r="C25" s="87"/>
      <c r="D25" s="7">
        <f>COUNTIF(M2:M107,4)</f>
        <v>10</v>
      </c>
      <c r="E25" s="72">
        <f>COUNTIF(Q2:Q107,4)</f>
        <v>10</v>
      </c>
      <c r="F25" s="76"/>
      <c r="I25" s="40">
        <v>976</v>
      </c>
      <c r="J25" s="48" t="s">
        <v>18</v>
      </c>
      <c r="K25" s="48"/>
      <c r="L25" s="43"/>
      <c r="M25" s="43">
        <v>2</v>
      </c>
      <c r="N25" s="44">
        <v>2</v>
      </c>
      <c r="O25" s="49">
        <v>256132</v>
      </c>
      <c r="P25" s="46">
        <v>256518</v>
      </c>
      <c r="Q25" s="13">
        <f t="shared" si="0"/>
        <v>2</v>
      </c>
      <c r="R25" s="13">
        <f t="shared" si="1"/>
        <v>2</v>
      </c>
      <c r="S25" s="52">
        <f t="shared" si="2"/>
        <v>0</v>
      </c>
      <c r="T25" s="10">
        <f t="shared" si="3"/>
        <v>128259</v>
      </c>
      <c r="U25" s="1" t="e">
        <f>IF(#REF!="Petites villes et rural",S24,0)</f>
        <v>#REF!</v>
      </c>
      <c r="V25" s="1" t="e">
        <f>IF(#REF!="Villes moyennes",R24-M24,0)</f>
        <v>#REF!</v>
      </c>
      <c r="W25" s="1" t="e">
        <f>IF(#REF!="Grandes villes",R24-M24,0)</f>
        <v>#REF!</v>
      </c>
      <c r="X25" s="1" t="e">
        <f>IF(#REF!="Métropolitain",R24-M24,0)</f>
        <v>#REF!</v>
      </c>
    </row>
    <row r="26" spans="1:24" x14ac:dyDescent="0.2">
      <c r="A26" s="85" t="s">
        <v>126</v>
      </c>
      <c r="B26" s="86"/>
      <c r="C26" s="87"/>
      <c r="D26" s="7">
        <f>COUNTIF(M2:M107,5)</f>
        <v>15</v>
      </c>
      <c r="E26" s="72">
        <f>COUNTIF(Q2:Q107,5)</f>
        <v>6</v>
      </c>
      <c r="F26" s="76"/>
      <c r="I26" s="41">
        <v>973</v>
      </c>
      <c r="J26" s="48" t="s">
        <v>23</v>
      </c>
      <c r="K26" s="48"/>
      <c r="L26" s="43"/>
      <c r="M26" s="43">
        <v>2</v>
      </c>
      <c r="N26" s="44">
        <v>2</v>
      </c>
      <c r="O26" s="49">
        <v>262527</v>
      </c>
      <c r="P26" s="46">
        <v>259865</v>
      </c>
      <c r="Q26" s="13">
        <f t="shared" si="0"/>
        <v>2</v>
      </c>
      <c r="R26" s="13">
        <f t="shared" si="1"/>
        <v>2</v>
      </c>
      <c r="S26" s="52">
        <f t="shared" si="2"/>
        <v>0</v>
      </c>
      <c r="T26" s="10">
        <f t="shared" si="3"/>
        <v>129932.5</v>
      </c>
      <c r="U26" s="1" t="e">
        <f>IF(#REF!="Petites villes et rural",S25,0)</f>
        <v>#REF!</v>
      </c>
      <c r="V26" s="1" t="e">
        <f>IF(#REF!="Villes moyennes",R25-M25,0)</f>
        <v>#REF!</v>
      </c>
      <c r="W26" s="1" t="e">
        <f>IF(#REF!="Grandes villes",R25-M25,0)</f>
        <v>#REF!</v>
      </c>
      <c r="X26" s="1" t="e">
        <f>IF(#REF!="Métropolitain",R25-M25,0)</f>
        <v>#REF!</v>
      </c>
    </row>
    <row r="27" spans="1:24" x14ac:dyDescent="0.2">
      <c r="A27" s="85" t="s">
        <v>127</v>
      </c>
      <c r="B27" s="86"/>
      <c r="C27" s="87"/>
      <c r="D27" s="7">
        <f>D28-SUM(D22:D26)</f>
        <v>36</v>
      </c>
      <c r="E27" s="72">
        <f>E28-SUM(E22:E26)</f>
        <v>17</v>
      </c>
      <c r="F27" s="76"/>
      <c r="G27" s="21"/>
      <c r="H27" s="65"/>
      <c r="I27" s="15">
        <v>39</v>
      </c>
      <c r="J27" s="22" t="s">
        <v>22</v>
      </c>
      <c r="K27" s="9">
        <v>255</v>
      </c>
      <c r="L27" s="10">
        <f>K27*1000</f>
        <v>255000</v>
      </c>
      <c r="M27" s="10">
        <f>ROUNDUP(L27/$G$4,0)</f>
        <v>3</v>
      </c>
      <c r="N27" s="11">
        <v>3</v>
      </c>
      <c r="O27" s="12">
        <v>260004</v>
      </c>
      <c r="P27" s="38">
        <v>260587</v>
      </c>
      <c r="Q27" s="13">
        <f t="shared" si="0"/>
        <v>2</v>
      </c>
      <c r="R27" s="13">
        <f t="shared" si="1"/>
        <v>2</v>
      </c>
      <c r="S27" s="52">
        <f t="shared" si="2"/>
        <v>-1</v>
      </c>
      <c r="T27" s="10">
        <f t="shared" si="3"/>
        <v>130293.5</v>
      </c>
      <c r="U27" s="1" t="e">
        <f>IF(#REF!="Petites villes et rural",S26,0)</f>
        <v>#REF!</v>
      </c>
      <c r="V27" s="1" t="e">
        <f>IF(#REF!="Villes moyennes",R26-M26,0)</f>
        <v>#REF!</v>
      </c>
      <c r="W27" s="1" t="e">
        <f>IF(#REF!="Grandes villes",R26-M26,0)</f>
        <v>#REF!</v>
      </c>
      <c r="X27" s="1" t="e">
        <f>IF(#REF!="Métropolitain",R26-M26,0)</f>
        <v>#REF!</v>
      </c>
    </row>
    <row r="28" spans="1:24" ht="12" customHeight="1" x14ac:dyDescent="0.2">
      <c r="A28" s="109" t="s">
        <v>128</v>
      </c>
      <c r="B28" s="110"/>
      <c r="C28" s="111"/>
      <c r="D28" s="29">
        <v>106</v>
      </c>
      <c r="E28" s="73">
        <v>106</v>
      </c>
      <c r="F28" s="77"/>
      <c r="I28" s="40">
        <v>988</v>
      </c>
      <c r="J28" s="41" t="s">
        <v>115</v>
      </c>
      <c r="K28" s="42"/>
      <c r="L28" s="43"/>
      <c r="M28" s="43">
        <v>2</v>
      </c>
      <c r="N28" s="44">
        <v>2</v>
      </c>
      <c r="O28" s="45">
        <v>269000</v>
      </c>
      <c r="P28" s="46">
        <v>268767</v>
      </c>
      <c r="Q28" s="13">
        <f t="shared" si="0"/>
        <v>2</v>
      </c>
      <c r="R28" s="13">
        <f t="shared" si="1"/>
        <v>2</v>
      </c>
      <c r="S28" s="52">
        <f t="shared" si="2"/>
        <v>0</v>
      </c>
      <c r="T28" s="10">
        <f t="shared" si="3"/>
        <v>134383.5</v>
      </c>
      <c r="U28" s="1" t="e">
        <f>IF(#REF!="Petites villes et rural",S27,0)</f>
        <v>#REF!</v>
      </c>
      <c r="V28" s="1" t="e">
        <f>IF(#REF!="Villes moyennes",R27-M27,0)</f>
        <v>#REF!</v>
      </c>
      <c r="W28" s="1" t="e">
        <f>IF(#REF!="Grandes villes",R27-M27,0)</f>
        <v>#REF!</v>
      </c>
      <c r="X28" s="1" t="e">
        <f>IF(#REF!="Métropolitain",R27-M27,0)</f>
        <v>#REF!</v>
      </c>
    </row>
    <row r="29" spans="1:24" x14ac:dyDescent="0.2">
      <c r="I29" s="40">
        <v>987</v>
      </c>
      <c r="J29" s="41" t="s">
        <v>116</v>
      </c>
      <c r="K29" s="42"/>
      <c r="L29" s="43"/>
      <c r="M29" s="43">
        <v>3</v>
      </c>
      <c r="N29" s="44">
        <v>3</v>
      </c>
      <c r="O29" s="45">
        <v>275918</v>
      </c>
      <c r="P29" s="46">
        <v>275918</v>
      </c>
      <c r="Q29" s="13">
        <f t="shared" si="0"/>
        <v>2</v>
      </c>
      <c r="R29" s="13">
        <f t="shared" si="1"/>
        <v>2</v>
      </c>
      <c r="S29" s="52">
        <f t="shared" si="2"/>
        <v>-1</v>
      </c>
      <c r="T29" s="10">
        <f t="shared" si="3"/>
        <v>137959</v>
      </c>
      <c r="U29" s="1" t="e">
        <f>IF(#REF!="Petites villes et rural",S28,0)</f>
        <v>#REF!</v>
      </c>
      <c r="V29" s="1" t="e">
        <f>IF(#REF!="Villes moyennes",R28-M28,0)</f>
        <v>#REF!</v>
      </c>
      <c r="W29" s="1" t="e">
        <f>IF(#REF!="Grandes villes",R28-M28,0)</f>
        <v>#REF!</v>
      </c>
      <c r="X29" s="1" t="e">
        <f>IF(#REF!="Métropolitain",R28-M28,0)</f>
        <v>#REF!</v>
      </c>
    </row>
    <row r="30" spans="1:24" ht="12" customHeight="1" x14ac:dyDescent="0.2">
      <c r="A30" s="6" t="s">
        <v>141</v>
      </c>
      <c r="I30" s="7">
        <v>8</v>
      </c>
      <c r="J30" s="8" t="s">
        <v>24</v>
      </c>
      <c r="K30" s="9">
        <v>287</v>
      </c>
      <c r="L30" s="10">
        <f t="shared" ref="L30:L45" si="6">K30*1000</f>
        <v>287000</v>
      </c>
      <c r="M30" s="10">
        <f t="shared" ref="M30:M45" si="7">ROUNDUP(L30/$G$4,0)</f>
        <v>3</v>
      </c>
      <c r="N30" s="11">
        <v>3</v>
      </c>
      <c r="O30" s="12">
        <v>277003</v>
      </c>
      <c r="P30" s="38">
        <v>277752</v>
      </c>
      <c r="Q30" s="13">
        <f t="shared" si="0"/>
        <v>2</v>
      </c>
      <c r="R30" s="13">
        <f t="shared" si="1"/>
        <v>2</v>
      </c>
      <c r="S30" s="52">
        <f t="shared" si="2"/>
        <v>-1</v>
      </c>
      <c r="T30" s="10">
        <f t="shared" si="3"/>
        <v>138876</v>
      </c>
      <c r="U30" s="1" t="e">
        <f>IF(#REF!="Petites villes et rural",S29,0)</f>
        <v>#REF!</v>
      </c>
      <c r="V30" s="1" t="e">
        <f>IF(#REF!="Villes moyennes",R29-M29,0)</f>
        <v>#REF!</v>
      </c>
      <c r="W30" s="1" t="e">
        <f>IF(#REF!="Grandes villes",R29-M29,0)</f>
        <v>#REF!</v>
      </c>
      <c r="X30" s="1" t="e">
        <f>IF(#REF!="Métropolitain",R29-M29,0)</f>
        <v>#REF!</v>
      </c>
    </row>
    <row r="31" spans="1:24" ht="12" customHeight="1" x14ac:dyDescent="0.2">
      <c r="A31" s="91" t="s">
        <v>142</v>
      </c>
      <c r="B31" s="91"/>
      <c r="C31" s="91"/>
      <c r="D31" s="91"/>
      <c r="E31" s="91"/>
      <c r="F31" s="91"/>
      <c r="G31" s="91"/>
      <c r="H31" s="91"/>
      <c r="I31" s="7">
        <v>12</v>
      </c>
      <c r="J31" s="8" t="s">
        <v>25</v>
      </c>
      <c r="K31" s="9">
        <v>271</v>
      </c>
      <c r="L31" s="10">
        <f t="shared" si="6"/>
        <v>271000</v>
      </c>
      <c r="M31" s="10">
        <f t="shared" si="7"/>
        <v>3</v>
      </c>
      <c r="N31" s="11">
        <v>3</v>
      </c>
      <c r="O31" s="12">
        <v>280258</v>
      </c>
      <c r="P31" s="38">
        <v>279169</v>
      </c>
      <c r="Q31" s="13">
        <f t="shared" si="0"/>
        <v>2</v>
      </c>
      <c r="R31" s="13">
        <f t="shared" si="1"/>
        <v>2</v>
      </c>
      <c r="S31" s="52">
        <f t="shared" si="2"/>
        <v>-1</v>
      </c>
      <c r="T31" s="10">
        <f t="shared" si="3"/>
        <v>139584.5</v>
      </c>
      <c r="U31" s="1" t="e">
        <f>IF(#REF!="Petites villes et rural",S30,0)</f>
        <v>#REF!</v>
      </c>
      <c r="V31" s="1" t="e">
        <f>IF(#REF!="Villes moyennes",R30-M30,0)</f>
        <v>#REF!</v>
      </c>
      <c r="W31" s="1" t="e">
        <f>IF(#REF!="Grandes villes",R30-M30,0)</f>
        <v>#REF!</v>
      </c>
      <c r="X31" s="1" t="e">
        <f>IF(#REF!="Métropolitain",R30-M30,0)</f>
        <v>#REF!</v>
      </c>
    </row>
    <row r="32" spans="1:24" ht="12" customHeight="1" x14ac:dyDescent="0.2">
      <c r="A32" s="91" t="s">
        <v>143</v>
      </c>
      <c r="B32" s="91"/>
      <c r="C32" s="91"/>
      <c r="D32" s="91"/>
      <c r="E32" s="91"/>
      <c r="F32" s="91"/>
      <c r="G32" s="91"/>
      <c r="H32" s="91"/>
      <c r="I32" s="15">
        <v>61</v>
      </c>
      <c r="J32" s="8" t="s">
        <v>26</v>
      </c>
      <c r="K32" s="9">
        <v>293</v>
      </c>
      <c r="L32" s="10">
        <f t="shared" si="6"/>
        <v>293000</v>
      </c>
      <c r="M32" s="10">
        <f t="shared" si="7"/>
        <v>3</v>
      </c>
      <c r="N32" s="11">
        <v>3</v>
      </c>
      <c r="O32" s="12">
        <v>285176</v>
      </c>
      <c r="P32" s="38">
        <v>286618</v>
      </c>
      <c r="Q32" s="13">
        <f t="shared" si="0"/>
        <v>2</v>
      </c>
      <c r="R32" s="13">
        <f t="shared" si="1"/>
        <v>2</v>
      </c>
      <c r="S32" s="52">
        <f t="shared" si="2"/>
        <v>-1</v>
      </c>
      <c r="T32" s="10">
        <f t="shared" si="3"/>
        <v>143309</v>
      </c>
      <c r="U32" s="1" t="e">
        <f>IF(#REF!="Petites villes et rural",S31,0)</f>
        <v>#REF!</v>
      </c>
      <c r="V32" s="1" t="e">
        <f>IF(#REF!="Villes moyennes",R31-M31,0)</f>
        <v>#REF!</v>
      </c>
      <c r="W32" s="1" t="e">
        <f>IF(#REF!="Grandes villes",R31-M31,0)</f>
        <v>#REF!</v>
      </c>
      <c r="X32" s="1" t="e">
        <f>IF(#REF!="Métropolitain",R31-M31,0)</f>
        <v>#REF!</v>
      </c>
    </row>
    <row r="33" spans="1:24" ht="12" customHeight="1" x14ac:dyDescent="0.2">
      <c r="A33" s="91" t="s">
        <v>144</v>
      </c>
      <c r="B33" s="91"/>
      <c r="C33" s="91"/>
      <c r="D33" s="91"/>
      <c r="E33" s="91"/>
      <c r="F33" s="91"/>
      <c r="G33" s="91"/>
      <c r="H33" s="91"/>
      <c r="I33" s="15">
        <v>53</v>
      </c>
      <c r="J33" s="8" t="s">
        <v>27</v>
      </c>
      <c r="K33" s="9">
        <v>298</v>
      </c>
      <c r="L33" s="10">
        <f t="shared" si="6"/>
        <v>298000</v>
      </c>
      <c r="M33" s="10">
        <f t="shared" si="7"/>
        <v>3</v>
      </c>
      <c r="N33" s="11">
        <v>3</v>
      </c>
      <c r="O33" s="12">
        <v>306682</v>
      </c>
      <c r="P33" s="38">
        <v>307940</v>
      </c>
      <c r="Q33" s="13">
        <f t="shared" si="0"/>
        <v>2</v>
      </c>
      <c r="R33" s="13">
        <f t="shared" si="1"/>
        <v>2</v>
      </c>
      <c r="S33" s="52">
        <f t="shared" si="2"/>
        <v>-1</v>
      </c>
      <c r="T33" s="10">
        <f t="shared" si="3"/>
        <v>153970</v>
      </c>
      <c r="U33" s="1" t="e">
        <f>IF(#REF!="Petites villes et rural",S32,0)</f>
        <v>#REF!</v>
      </c>
      <c r="V33" s="1" t="e">
        <f>IF(#REF!="Villes moyennes",R32-M32,0)</f>
        <v>#REF!</v>
      </c>
      <c r="W33" s="1" t="e">
        <f>IF(#REF!="Grandes villes",R32-M32,0)</f>
        <v>#REF!</v>
      </c>
      <c r="X33" s="1" t="e">
        <f>IF(#REF!="Métropolitain",R32-M32,0)</f>
        <v>#REF!</v>
      </c>
    </row>
    <row r="34" spans="1:24" x14ac:dyDescent="0.2">
      <c r="A34" s="1" t="s">
        <v>145</v>
      </c>
      <c r="G34" s="66"/>
      <c r="H34" s="66"/>
      <c r="I34" s="7">
        <v>18</v>
      </c>
      <c r="J34" s="8" t="s">
        <v>28</v>
      </c>
      <c r="K34" s="9">
        <v>315</v>
      </c>
      <c r="L34" s="10">
        <f t="shared" si="6"/>
        <v>315000</v>
      </c>
      <c r="M34" s="10">
        <f t="shared" si="7"/>
        <v>3</v>
      </c>
      <c r="N34" s="11">
        <v>3</v>
      </c>
      <c r="O34" s="12">
        <v>308891</v>
      </c>
      <c r="P34" s="38">
        <v>308992</v>
      </c>
      <c r="Q34" s="13">
        <f t="shared" ref="Q34:Q65" si="8">ROUNDUP(O34/$G$17,0)</f>
        <v>2</v>
      </c>
      <c r="R34" s="13">
        <f t="shared" ref="R34:R65" si="9">ROUNDUP(P34/$G$17,0)</f>
        <v>2</v>
      </c>
      <c r="S34" s="52">
        <f t="shared" ref="S34:S65" si="10">R34-M34</f>
        <v>-1</v>
      </c>
      <c r="T34" s="10">
        <f t="shared" ref="T34:T65" si="11">P34/R34</f>
        <v>154496</v>
      </c>
      <c r="U34" s="1" t="e">
        <f>IF(#REF!="Petites villes et rural",S33,0)</f>
        <v>#REF!</v>
      </c>
      <c r="V34" s="1" t="e">
        <f>IF(#REF!="Villes moyennes",R33-M33,0)</f>
        <v>#REF!</v>
      </c>
      <c r="W34" s="1" t="e">
        <f>IF(#REF!="Grandes villes",R33-M33,0)</f>
        <v>#REF!</v>
      </c>
      <c r="X34" s="1" t="e">
        <f>IF(#REF!="Métropolitain",R33-M33,0)</f>
        <v>#REF!</v>
      </c>
    </row>
    <row r="35" spans="1:24" ht="12" customHeight="1" x14ac:dyDescent="0.2">
      <c r="A35" s="1" t="s">
        <v>153</v>
      </c>
      <c r="G35" s="66"/>
      <c r="H35" s="66"/>
      <c r="I35" s="7">
        <v>10</v>
      </c>
      <c r="J35" s="8" t="s">
        <v>29</v>
      </c>
      <c r="K35" s="9">
        <v>298</v>
      </c>
      <c r="L35" s="10">
        <f t="shared" si="6"/>
        <v>298000</v>
      </c>
      <c r="M35" s="10">
        <f t="shared" si="7"/>
        <v>3</v>
      </c>
      <c r="N35" s="11">
        <v>3</v>
      </c>
      <c r="O35" s="12">
        <v>310404</v>
      </c>
      <c r="P35" s="38">
        <v>309056</v>
      </c>
      <c r="Q35" s="13">
        <f t="shared" si="8"/>
        <v>2</v>
      </c>
      <c r="R35" s="13">
        <f t="shared" si="9"/>
        <v>2</v>
      </c>
      <c r="S35" s="52">
        <f t="shared" si="10"/>
        <v>-1</v>
      </c>
      <c r="T35" s="10">
        <f t="shared" si="11"/>
        <v>154528</v>
      </c>
      <c r="U35" s="1" t="e">
        <f>IF(#REF!="Petites villes et rural",S34,0)</f>
        <v>#REF!</v>
      </c>
      <c r="V35" s="1" t="e">
        <f>IF(#REF!="Villes moyennes",R34-M34,0)</f>
        <v>#REF!</v>
      </c>
      <c r="W35" s="1" t="e">
        <f>IF(#REF!="Grandes villes",R34-M34,0)</f>
        <v>#REF!</v>
      </c>
      <c r="X35" s="1" t="e">
        <f>IF(#REF!="Métropolitain",R34-M34,0)</f>
        <v>#REF!</v>
      </c>
    </row>
    <row r="36" spans="1:24" ht="12" customHeight="1" x14ac:dyDescent="0.2">
      <c r="G36" s="67"/>
      <c r="H36" s="67"/>
      <c r="I36" s="7">
        <v>7</v>
      </c>
      <c r="J36" s="8" t="s">
        <v>30</v>
      </c>
      <c r="K36" s="9">
        <v>302</v>
      </c>
      <c r="L36" s="10">
        <f t="shared" si="6"/>
        <v>302000</v>
      </c>
      <c r="M36" s="10">
        <f t="shared" si="7"/>
        <v>3</v>
      </c>
      <c r="N36" s="11">
        <v>3</v>
      </c>
      <c r="O36" s="12">
        <v>325383</v>
      </c>
      <c r="P36" s="38">
        <v>324209</v>
      </c>
      <c r="Q36" s="13">
        <f t="shared" si="8"/>
        <v>2</v>
      </c>
      <c r="R36" s="13">
        <f t="shared" si="9"/>
        <v>2</v>
      </c>
      <c r="S36" s="52">
        <f t="shared" si="10"/>
        <v>-1</v>
      </c>
      <c r="T36" s="10">
        <f t="shared" si="11"/>
        <v>162104.5</v>
      </c>
      <c r="U36" s="1" t="e">
        <f>IF(#REF!="Petites villes et rural",S35,0)</f>
        <v>#REF!</v>
      </c>
      <c r="V36" s="1" t="e">
        <f>IF(#REF!="Villes moyennes",R35-M35,0)</f>
        <v>#REF!</v>
      </c>
      <c r="W36" s="1" t="e">
        <f>IF(#REF!="Grandes villes",R35-M35,0)</f>
        <v>#REF!</v>
      </c>
      <c r="X36" s="1" t="e">
        <f>IF(#REF!="Métropolitain",R35-M35,0)</f>
        <v>#REF!</v>
      </c>
    </row>
    <row r="37" spans="1:24" x14ac:dyDescent="0.2">
      <c r="G37" s="67"/>
      <c r="H37" s="67"/>
      <c r="I37" s="15">
        <v>41</v>
      </c>
      <c r="J37" s="8" t="s">
        <v>32</v>
      </c>
      <c r="K37" s="9">
        <v>322</v>
      </c>
      <c r="L37" s="10">
        <f t="shared" si="6"/>
        <v>322000</v>
      </c>
      <c r="M37" s="10">
        <f t="shared" si="7"/>
        <v>3</v>
      </c>
      <c r="N37" s="11">
        <v>3</v>
      </c>
      <c r="O37" s="12">
        <v>334415</v>
      </c>
      <c r="P37" s="38">
        <v>333050</v>
      </c>
      <c r="Q37" s="13">
        <f t="shared" si="8"/>
        <v>2</v>
      </c>
      <c r="R37" s="13">
        <f t="shared" si="9"/>
        <v>2</v>
      </c>
      <c r="S37" s="52">
        <f t="shared" si="10"/>
        <v>-1</v>
      </c>
      <c r="T37" s="10">
        <f t="shared" si="11"/>
        <v>166525</v>
      </c>
      <c r="U37" s="1" t="e">
        <f>IF(#REF!="Petites villes et rural",S36,0)</f>
        <v>#REF!</v>
      </c>
      <c r="V37" s="1" t="e">
        <f>IF(#REF!="Villes moyennes",R36-M36,0)</f>
        <v>#REF!</v>
      </c>
      <c r="W37" s="1" t="e">
        <f>IF(#REF!="Grandes villes",R36-M36,0)</f>
        <v>#REF!</v>
      </c>
      <c r="X37" s="1" t="e">
        <f>IF(#REF!="Métropolitain",R36-M36,0)</f>
        <v>#REF!</v>
      </c>
    </row>
    <row r="38" spans="1:24" x14ac:dyDescent="0.2">
      <c r="I38" s="15">
        <v>47</v>
      </c>
      <c r="J38" s="8" t="s">
        <v>31</v>
      </c>
      <c r="K38" s="9">
        <v>318</v>
      </c>
      <c r="L38" s="10">
        <f t="shared" si="6"/>
        <v>318000</v>
      </c>
      <c r="M38" s="10">
        <f t="shared" si="7"/>
        <v>3</v>
      </c>
      <c r="N38" s="11">
        <v>3</v>
      </c>
      <c r="O38" s="12">
        <v>334158</v>
      </c>
      <c r="P38" s="38">
        <v>333417</v>
      </c>
      <c r="Q38" s="13">
        <f t="shared" si="8"/>
        <v>2</v>
      </c>
      <c r="R38" s="13">
        <f t="shared" si="9"/>
        <v>2</v>
      </c>
      <c r="S38" s="52">
        <f t="shared" si="10"/>
        <v>-1</v>
      </c>
      <c r="T38" s="10">
        <f t="shared" si="11"/>
        <v>166708.5</v>
      </c>
      <c r="U38" s="1" t="e">
        <f>IF(#REF!="Petites villes et rural",S37,0)</f>
        <v>#REF!</v>
      </c>
      <c r="V38" s="1" t="e">
        <f>IF(#REF!="Villes moyennes",R37-M37,0)</f>
        <v>#REF!</v>
      </c>
      <c r="W38" s="1" t="e">
        <f>IF(#REF!="Grandes villes",R37-M37,0)</f>
        <v>#REF!</v>
      </c>
      <c r="X38" s="1" t="e">
        <f>IF(#REF!="Métropolitain",R37-M37,0)</f>
        <v>#REF!</v>
      </c>
    </row>
    <row r="39" spans="1:24" x14ac:dyDescent="0.2">
      <c r="I39" s="15">
        <v>89</v>
      </c>
      <c r="J39" s="8" t="s">
        <v>33</v>
      </c>
      <c r="K39" s="9">
        <v>341</v>
      </c>
      <c r="L39" s="10">
        <f t="shared" si="6"/>
        <v>341000</v>
      </c>
      <c r="M39" s="10">
        <f t="shared" si="7"/>
        <v>3</v>
      </c>
      <c r="N39" s="11">
        <v>3</v>
      </c>
      <c r="O39" s="12">
        <v>341007</v>
      </c>
      <c r="P39" s="38">
        <v>340903</v>
      </c>
      <c r="Q39" s="13">
        <f t="shared" si="8"/>
        <v>2</v>
      </c>
      <c r="R39" s="13">
        <f t="shared" si="9"/>
        <v>2</v>
      </c>
      <c r="S39" s="52">
        <f t="shared" si="10"/>
        <v>-1</v>
      </c>
      <c r="T39" s="10">
        <f t="shared" si="11"/>
        <v>170451.5</v>
      </c>
      <c r="U39" s="1" t="e">
        <f>IF(#REF!="Petites villes et rural",S38,0)</f>
        <v>#REF!</v>
      </c>
      <c r="V39" s="1" t="e">
        <f>IF(#REF!="Villes moyennes",R38-M38,0)</f>
        <v>#REF!</v>
      </c>
      <c r="W39" s="1" t="e">
        <f>IF(#REF!="Grandes villes",R38-M38,0)</f>
        <v>#REF!</v>
      </c>
      <c r="X39" s="1" t="e">
        <f>IF(#REF!="Métropolitain",R38-M38,0)</f>
        <v>#REF!</v>
      </c>
    </row>
    <row r="40" spans="1:24" x14ac:dyDescent="0.2">
      <c r="I40" s="7">
        <v>3</v>
      </c>
      <c r="J40" s="8" t="s">
        <v>34</v>
      </c>
      <c r="K40" s="9">
        <v>342</v>
      </c>
      <c r="L40" s="10">
        <f t="shared" si="6"/>
        <v>342000</v>
      </c>
      <c r="M40" s="10">
        <f t="shared" si="7"/>
        <v>3</v>
      </c>
      <c r="N40" s="11">
        <v>3</v>
      </c>
      <c r="O40" s="12">
        <v>342999</v>
      </c>
      <c r="P40" s="38">
        <v>341613</v>
      </c>
      <c r="Q40" s="13">
        <f t="shared" si="8"/>
        <v>2</v>
      </c>
      <c r="R40" s="13">
        <f t="shared" si="9"/>
        <v>2</v>
      </c>
      <c r="S40" s="52">
        <f t="shared" si="10"/>
        <v>-1</v>
      </c>
      <c r="T40" s="10">
        <f t="shared" si="11"/>
        <v>170806.5</v>
      </c>
      <c r="U40" s="1" t="e">
        <f>IF(#REF!="Petites villes et rural",S39,0)</f>
        <v>#REF!</v>
      </c>
      <c r="V40" s="1" t="e">
        <f>IF(#REF!="Villes moyennes",R39-M39,0)</f>
        <v>#REF!</v>
      </c>
      <c r="W40" s="1" t="e">
        <f>IF(#REF!="Grandes villes",R39-M39,0)</f>
        <v>#REF!</v>
      </c>
      <c r="X40" s="1" t="e">
        <f>IF(#REF!="Métropolitain",R39-M39,0)</f>
        <v>#REF!</v>
      </c>
    </row>
    <row r="41" spans="1:24" x14ac:dyDescent="0.2">
      <c r="I41" s="7">
        <v>16</v>
      </c>
      <c r="J41" s="8" t="s">
        <v>35</v>
      </c>
      <c r="K41" s="9">
        <v>344</v>
      </c>
      <c r="L41" s="10">
        <f t="shared" si="6"/>
        <v>344000</v>
      </c>
      <c r="M41" s="10">
        <f t="shared" si="7"/>
        <v>3</v>
      </c>
      <c r="N41" s="11">
        <v>3</v>
      </c>
      <c r="O41" s="12">
        <v>354243</v>
      </c>
      <c r="P41" s="38">
        <v>353613</v>
      </c>
      <c r="Q41" s="13">
        <f t="shared" si="8"/>
        <v>2</v>
      </c>
      <c r="R41" s="13">
        <f t="shared" si="9"/>
        <v>2</v>
      </c>
      <c r="S41" s="52">
        <f t="shared" si="10"/>
        <v>-1</v>
      </c>
      <c r="T41" s="10">
        <f t="shared" si="11"/>
        <v>176806.5</v>
      </c>
      <c r="U41" s="1" t="e">
        <f>IF(#REF!="Petites villes et rural",S40,0)</f>
        <v>#REF!</v>
      </c>
      <c r="V41" s="1" t="e">
        <f>IF(#REF!="Villes moyennes",R40-M40,0)</f>
        <v>#REF!</v>
      </c>
      <c r="W41" s="1" t="e">
        <f>IF(#REF!="Grandes villes",R40-M40,0)</f>
        <v>#REF!</v>
      </c>
      <c r="X41" s="1" t="e">
        <f>IF(#REF!="Métropolitain",R40-M40,0)</f>
        <v>#REF!</v>
      </c>
    </row>
    <row r="42" spans="1:24" x14ac:dyDescent="0.2">
      <c r="I42" s="7">
        <v>11</v>
      </c>
      <c r="J42" s="8" t="s">
        <v>36</v>
      </c>
      <c r="K42" s="9">
        <v>337</v>
      </c>
      <c r="L42" s="10">
        <f t="shared" si="6"/>
        <v>337000</v>
      </c>
      <c r="M42" s="10">
        <f t="shared" si="7"/>
        <v>3</v>
      </c>
      <c r="N42" s="11">
        <v>3</v>
      </c>
      <c r="O42" s="12">
        <v>368653</v>
      </c>
      <c r="P42" s="38">
        <v>366957</v>
      </c>
      <c r="Q42" s="13">
        <f t="shared" si="8"/>
        <v>2</v>
      </c>
      <c r="R42" s="13">
        <f t="shared" si="9"/>
        <v>2</v>
      </c>
      <c r="S42" s="52">
        <f t="shared" si="10"/>
        <v>-1</v>
      </c>
      <c r="T42" s="10">
        <f t="shared" si="11"/>
        <v>183478.5</v>
      </c>
      <c r="U42" s="1" t="e">
        <f>IF(#REF!="Petites villes et rural",S41,0)</f>
        <v>#REF!</v>
      </c>
      <c r="V42" s="1" t="e">
        <f>IF(#REF!="Villes moyennes",R41-M41,0)</f>
        <v>#REF!</v>
      </c>
      <c r="W42" s="1" t="e">
        <f>IF(#REF!="Grandes villes",R41-M41,0)</f>
        <v>#REF!</v>
      </c>
      <c r="X42" s="1" t="e">
        <f>IF(#REF!="Métropolitain",R41-M41,0)</f>
        <v>#REF!</v>
      </c>
    </row>
    <row r="43" spans="1:24" x14ac:dyDescent="0.2">
      <c r="I43" s="15">
        <v>88</v>
      </c>
      <c r="J43" s="8" t="s">
        <v>37</v>
      </c>
      <c r="K43" s="9">
        <v>383</v>
      </c>
      <c r="L43" s="10">
        <f t="shared" si="6"/>
        <v>383000</v>
      </c>
      <c r="M43" s="10">
        <f t="shared" si="7"/>
        <v>4</v>
      </c>
      <c r="N43" s="11">
        <v>4</v>
      </c>
      <c r="O43" s="12">
        <v>369351</v>
      </c>
      <c r="P43" s="38">
        <v>372016</v>
      </c>
      <c r="Q43" s="13">
        <f t="shared" si="8"/>
        <v>2</v>
      </c>
      <c r="R43" s="13">
        <f t="shared" si="9"/>
        <v>2</v>
      </c>
      <c r="S43" s="52">
        <f t="shared" si="10"/>
        <v>-2</v>
      </c>
      <c r="T43" s="10">
        <f t="shared" si="11"/>
        <v>186008</v>
      </c>
      <c r="U43" s="1" t="e">
        <f>IF(#REF!="Petites villes et rural",S42,0)</f>
        <v>#REF!</v>
      </c>
      <c r="V43" s="1" t="e">
        <f>IF(#REF!="Villes moyennes",R42-M42,0)</f>
        <v>#REF!</v>
      </c>
      <c r="W43" s="1" t="e">
        <f>IF(#REF!="Grandes villes",R42-M42,0)</f>
        <v>#REF!</v>
      </c>
      <c r="X43" s="1" t="e">
        <f>IF(#REF!="Métropolitain",R42-M42,0)</f>
        <v>#REF!</v>
      </c>
    </row>
    <row r="44" spans="1:24" x14ac:dyDescent="0.2">
      <c r="I44" s="7">
        <v>79</v>
      </c>
      <c r="J44" s="8" t="s">
        <v>38</v>
      </c>
      <c r="K44" s="9">
        <v>352</v>
      </c>
      <c r="L44" s="10">
        <f t="shared" si="6"/>
        <v>352000</v>
      </c>
      <c r="M44" s="10">
        <f t="shared" si="7"/>
        <v>3</v>
      </c>
      <c r="N44" s="11">
        <v>3</v>
      </c>
      <c r="O44" s="12">
        <v>374705</v>
      </c>
      <c r="P44" s="38">
        <v>374435</v>
      </c>
      <c r="Q44" s="13">
        <f t="shared" si="8"/>
        <v>2</v>
      </c>
      <c r="R44" s="13">
        <f t="shared" si="9"/>
        <v>2</v>
      </c>
      <c r="S44" s="52">
        <f t="shared" si="10"/>
        <v>-1</v>
      </c>
      <c r="T44" s="10">
        <f t="shared" si="11"/>
        <v>187217.5</v>
      </c>
      <c r="U44" s="1" t="e">
        <f>IF(#REF!="Petites villes et rural",S43,0)</f>
        <v>#REF!</v>
      </c>
      <c r="V44" s="1" t="e">
        <f>IF(#REF!="Villes moyennes",R43-M43,0)</f>
        <v>#REF!</v>
      </c>
      <c r="W44" s="1" t="e">
        <f>IF(#REF!="Grandes villes",R43-M43,0)</f>
        <v>#REF!</v>
      </c>
      <c r="X44" s="1" t="e">
        <f>IF(#REF!="Métropolitain",R43-M43,0)</f>
        <v>#REF!</v>
      </c>
    </row>
    <row r="45" spans="1:24" x14ac:dyDescent="0.2">
      <c r="I45" s="15">
        <v>87</v>
      </c>
      <c r="J45" s="8" t="s">
        <v>39</v>
      </c>
      <c r="K45" s="9">
        <v>364</v>
      </c>
      <c r="L45" s="10">
        <f t="shared" si="6"/>
        <v>364000</v>
      </c>
      <c r="M45" s="10">
        <f t="shared" si="7"/>
        <v>3</v>
      </c>
      <c r="N45" s="11">
        <v>3</v>
      </c>
      <c r="O45" s="12">
        <v>375781</v>
      </c>
      <c r="P45" s="38">
        <v>375795</v>
      </c>
      <c r="Q45" s="13">
        <f t="shared" si="8"/>
        <v>2</v>
      </c>
      <c r="R45" s="13">
        <f t="shared" si="9"/>
        <v>2</v>
      </c>
      <c r="S45" s="52">
        <f t="shared" si="10"/>
        <v>-1</v>
      </c>
      <c r="T45" s="10">
        <f t="shared" si="11"/>
        <v>187897.5</v>
      </c>
      <c r="U45" s="1" t="e">
        <f>IF(#REF!="Petites villes et rural",S44,0)</f>
        <v>#REF!</v>
      </c>
      <c r="V45" s="1" t="e">
        <f>IF(#REF!="Villes moyennes",R44-M44,0)</f>
        <v>#REF!</v>
      </c>
      <c r="W45" s="1" t="e">
        <f>IF(#REF!="Grandes villes",R44-M44,0)</f>
        <v>#REF!</v>
      </c>
      <c r="X45" s="1" t="e">
        <f>IF(#REF!="Métropolitain",R44-M44,0)</f>
        <v>#REF!</v>
      </c>
    </row>
    <row r="46" spans="1:24" x14ac:dyDescent="0.2">
      <c r="I46" s="40">
        <v>972</v>
      </c>
      <c r="J46" s="48" t="s">
        <v>40</v>
      </c>
      <c r="K46" s="48"/>
      <c r="L46" s="43"/>
      <c r="M46" s="43">
        <v>4</v>
      </c>
      <c r="N46" s="44">
        <v>4</v>
      </c>
      <c r="O46" s="49">
        <v>376847</v>
      </c>
      <c r="P46" s="46">
        <v>380877</v>
      </c>
      <c r="Q46" s="13">
        <f t="shared" si="8"/>
        <v>2</v>
      </c>
      <c r="R46" s="13">
        <f t="shared" si="9"/>
        <v>2</v>
      </c>
      <c r="S46" s="52">
        <f t="shared" si="10"/>
        <v>-2</v>
      </c>
      <c r="T46" s="10">
        <f t="shared" si="11"/>
        <v>190438.5</v>
      </c>
      <c r="U46" s="1" t="e">
        <f>IF(#REF!="Petites villes et rural",S45,0)</f>
        <v>#REF!</v>
      </c>
      <c r="V46" s="1" t="e">
        <f>IF(#REF!="Villes moyennes",R45-M45,0)</f>
        <v>#REF!</v>
      </c>
      <c r="W46" s="1" t="e">
        <f>IF(#REF!="Grandes villes",R45-M45,0)</f>
        <v>#REF!</v>
      </c>
      <c r="X46" s="1" t="e">
        <f>IF(#REF!="Métropolitain",R45-M45,0)</f>
        <v>#REF!</v>
      </c>
    </row>
    <row r="47" spans="1:24" x14ac:dyDescent="0.2">
      <c r="I47" s="15">
        <v>81</v>
      </c>
      <c r="J47" s="8" t="s">
        <v>41</v>
      </c>
      <c r="K47" s="9">
        <v>363</v>
      </c>
      <c r="L47" s="10">
        <f>K47*1000</f>
        <v>363000</v>
      </c>
      <c r="M47" s="10">
        <f>ROUNDUP(L47/$G$4,0)</f>
        <v>3</v>
      </c>
      <c r="N47" s="11">
        <v>3</v>
      </c>
      <c r="O47" s="12">
        <v>388456</v>
      </c>
      <c r="P47" s="38">
        <v>386543</v>
      </c>
      <c r="Q47" s="13">
        <f t="shared" si="8"/>
        <v>2</v>
      </c>
      <c r="R47" s="13">
        <f t="shared" si="9"/>
        <v>2</v>
      </c>
      <c r="S47" s="52">
        <f t="shared" si="10"/>
        <v>-1</v>
      </c>
      <c r="T47" s="10">
        <f t="shared" si="11"/>
        <v>193271.5</v>
      </c>
      <c r="U47" s="1" t="e">
        <f>IF(#REF!="Petites villes et rural",S46,0)</f>
        <v>#REF!</v>
      </c>
      <c r="V47" s="1" t="e">
        <f>IF(#REF!="Villes moyennes",R46-M46,0)</f>
        <v>#REF!</v>
      </c>
      <c r="W47" s="1" t="e">
        <f>IF(#REF!="Grandes villes",R46-M46,0)</f>
        <v>#REF!</v>
      </c>
      <c r="X47" s="1" t="e">
        <f>IF(#REF!="Métropolitain",R46-M46,0)</f>
        <v>#REF!</v>
      </c>
    </row>
    <row r="48" spans="1:24" x14ac:dyDescent="0.2">
      <c r="I48" s="41">
        <v>971</v>
      </c>
      <c r="J48" s="48" t="s">
        <v>42</v>
      </c>
      <c r="K48" s="48"/>
      <c r="L48" s="43"/>
      <c r="M48" s="43">
        <v>4</v>
      </c>
      <c r="N48" s="44">
        <v>4</v>
      </c>
      <c r="O48" s="49">
        <v>395725</v>
      </c>
      <c r="P48" s="46">
        <v>397990</v>
      </c>
      <c r="Q48" s="13">
        <f t="shared" si="8"/>
        <v>2</v>
      </c>
      <c r="R48" s="13">
        <f t="shared" si="9"/>
        <v>2</v>
      </c>
      <c r="S48" s="52">
        <f t="shared" si="10"/>
        <v>-2</v>
      </c>
      <c r="T48" s="10">
        <f t="shared" si="11"/>
        <v>198995</v>
      </c>
      <c r="U48" s="1" t="e">
        <f>IF(#REF!="Petites villes et rural",S47,0)</f>
        <v>#REF!</v>
      </c>
      <c r="V48" s="1" t="e">
        <f>IF(#REF!="Villes moyennes",R47-M47,0)</f>
        <v>#REF!</v>
      </c>
      <c r="W48" s="1" t="e">
        <f>IF(#REF!="Grandes villes",R47-M47,0)</f>
        <v>#REF!</v>
      </c>
      <c r="X48" s="1" t="e">
        <f>IF(#REF!="Métropolitain",R47-M47,0)</f>
        <v>#REF!</v>
      </c>
    </row>
    <row r="49" spans="9:24" x14ac:dyDescent="0.2">
      <c r="I49" s="15">
        <v>40</v>
      </c>
      <c r="J49" s="8" t="s">
        <v>43</v>
      </c>
      <c r="K49" s="9">
        <v>357</v>
      </c>
      <c r="L49" s="10">
        <f t="shared" ref="L49:L82" si="12">K49*1000</f>
        <v>357000</v>
      </c>
      <c r="M49" s="10">
        <f t="shared" ref="M49:M82" si="13">ROUNDUP(L49/$G$4,0)</f>
        <v>3</v>
      </c>
      <c r="N49" s="11">
        <v>3</v>
      </c>
      <c r="O49" s="12">
        <v>408014</v>
      </c>
      <c r="P49" s="38">
        <v>403234</v>
      </c>
      <c r="Q49" s="13">
        <f t="shared" si="8"/>
        <v>2</v>
      </c>
      <c r="R49" s="13">
        <f t="shared" si="9"/>
        <v>2</v>
      </c>
      <c r="S49" s="52">
        <f t="shared" si="10"/>
        <v>-1</v>
      </c>
      <c r="T49" s="10">
        <f t="shared" si="11"/>
        <v>201617</v>
      </c>
      <c r="U49" s="1" t="e">
        <f>IF(#REF!="Petites villes et rural",S48,0)</f>
        <v>#REF!</v>
      </c>
      <c r="V49" s="1" t="e">
        <f>IF(#REF!="Villes moyennes",R48-M48,0)</f>
        <v>#REF!</v>
      </c>
      <c r="W49" s="1" t="e">
        <f>IF(#REF!="Grandes villes",R48-M48,0)</f>
        <v>#REF!</v>
      </c>
      <c r="X49" s="1" t="e">
        <f>IF(#REF!="Métropolitain",R48-M48,0)</f>
        <v>#REF!</v>
      </c>
    </row>
    <row r="50" spans="9:24" x14ac:dyDescent="0.2">
      <c r="I50" s="7">
        <v>24</v>
      </c>
      <c r="J50" s="8" t="s">
        <v>44</v>
      </c>
      <c r="K50" s="9">
        <v>401</v>
      </c>
      <c r="L50" s="10">
        <f t="shared" si="12"/>
        <v>401000</v>
      </c>
      <c r="M50" s="10">
        <f t="shared" si="13"/>
        <v>4</v>
      </c>
      <c r="N50" s="11">
        <v>4</v>
      </c>
      <c r="O50" s="12">
        <v>416289</v>
      </c>
      <c r="P50" s="38">
        <v>415417</v>
      </c>
      <c r="Q50" s="13">
        <f t="shared" si="8"/>
        <v>2</v>
      </c>
      <c r="R50" s="13">
        <f t="shared" si="9"/>
        <v>2</v>
      </c>
      <c r="S50" s="52">
        <f t="shared" si="10"/>
        <v>-2</v>
      </c>
      <c r="T50" s="10">
        <f t="shared" si="11"/>
        <v>207708.5</v>
      </c>
      <c r="U50" s="1" t="e">
        <f>IF(#REF!="Petites villes et rural",S49,0)</f>
        <v>#REF!</v>
      </c>
      <c r="V50" s="1" t="e">
        <f>IF(#REF!="Villes moyennes",R49-M49,0)</f>
        <v>#REF!</v>
      </c>
      <c r="W50" s="1" t="e">
        <f>IF(#REF!="Grandes villes",R49-M49,0)</f>
        <v>#REF!</v>
      </c>
      <c r="X50" s="1" t="e">
        <f>IF(#REF!="Métropolitain",R49-M49,0)</f>
        <v>#REF!</v>
      </c>
    </row>
    <row r="51" spans="9:24" x14ac:dyDescent="0.2">
      <c r="I51" s="15">
        <v>73</v>
      </c>
      <c r="J51" s="8" t="s">
        <v>45</v>
      </c>
      <c r="K51" s="9">
        <v>400</v>
      </c>
      <c r="L51" s="10">
        <f t="shared" si="12"/>
        <v>400000</v>
      </c>
      <c r="M51" s="10">
        <f t="shared" si="13"/>
        <v>4</v>
      </c>
      <c r="N51" s="11">
        <v>4</v>
      </c>
      <c r="O51" s="12">
        <v>431755</v>
      </c>
      <c r="P51" s="38">
        <v>428204</v>
      </c>
      <c r="Q51" s="13">
        <f t="shared" si="8"/>
        <v>2</v>
      </c>
      <c r="R51" s="13">
        <f t="shared" si="9"/>
        <v>2</v>
      </c>
      <c r="S51" s="52">
        <f t="shared" si="10"/>
        <v>-2</v>
      </c>
      <c r="T51" s="10">
        <f t="shared" si="11"/>
        <v>214102</v>
      </c>
      <c r="U51" s="1" t="e">
        <f>IF(#REF!="Petites villes et rural",S50,0)</f>
        <v>#REF!</v>
      </c>
      <c r="V51" s="1" t="e">
        <f>IF(#REF!="Villes moyennes",R50-M50,0)</f>
        <v>#REF!</v>
      </c>
      <c r="W51" s="1" t="e">
        <f>IF(#REF!="Grandes villes",R50-M50,0)</f>
        <v>#REF!</v>
      </c>
      <c r="X51" s="1" t="e">
        <f>IF(#REF!="Métropolitain",R50-M50,0)</f>
        <v>#REF!</v>
      </c>
    </row>
    <row r="52" spans="9:24" x14ac:dyDescent="0.2">
      <c r="I52" s="7">
        <v>28</v>
      </c>
      <c r="J52" s="8" t="s">
        <v>46</v>
      </c>
      <c r="K52" s="9">
        <v>417</v>
      </c>
      <c r="L52" s="10">
        <f t="shared" si="12"/>
        <v>417000</v>
      </c>
      <c r="M52" s="10">
        <f t="shared" si="13"/>
        <v>4</v>
      </c>
      <c r="N52" s="11">
        <v>4</v>
      </c>
      <c r="O52" s="12">
        <v>435457</v>
      </c>
      <c r="P52" s="38">
        <v>434035</v>
      </c>
      <c r="Q52" s="13">
        <f t="shared" si="8"/>
        <v>2</v>
      </c>
      <c r="R52" s="13">
        <f t="shared" si="9"/>
        <v>2</v>
      </c>
      <c r="S52" s="52">
        <f t="shared" si="10"/>
        <v>-2</v>
      </c>
      <c r="T52" s="10">
        <f t="shared" si="11"/>
        <v>217017.5</v>
      </c>
      <c r="U52" s="1" t="e">
        <f>IF(#REF!="Petites villes et rural",S51,0)</f>
        <v>#REF!</v>
      </c>
      <c r="V52" s="1" t="e">
        <f>IF(#REF!="Villes moyennes",R51-M51,0)</f>
        <v>#REF!</v>
      </c>
      <c r="W52" s="1" t="e">
        <f>IF(#REF!="Grandes villes",R51-M51,0)</f>
        <v>#REF!</v>
      </c>
      <c r="X52" s="1" t="e">
        <f>IF(#REF!="Métropolitain",R51-M51,0)</f>
        <v>#REF!</v>
      </c>
    </row>
    <row r="53" spans="9:24" x14ac:dyDescent="0.2">
      <c r="I53" s="15">
        <v>86</v>
      </c>
      <c r="J53" s="8" t="s">
        <v>47</v>
      </c>
      <c r="K53" s="9">
        <v>416</v>
      </c>
      <c r="L53" s="10">
        <f t="shared" si="12"/>
        <v>416000</v>
      </c>
      <c r="M53" s="10">
        <f t="shared" si="13"/>
        <v>4</v>
      </c>
      <c r="N53" s="11">
        <v>4</v>
      </c>
      <c r="O53" s="12">
        <v>436108</v>
      </c>
      <c r="P53" s="38">
        <v>434887</v>
      </c>
      <c r="Q53" s="13">
        <f t="shared" si="8"/>
        <v>2</v>
      </c>
      <c r="R53" s="13">
        <f t="shared" si="9"/>
        <v>2</v>
      </c>
      <c r="S53" s="52">
        <f t="shared" si="10"/>
        <v>-2</v>
      </c>
      <c r="T53" s="10">
        <f t="shared" si="11"/>
        <v>217443.5</v>
      </c>
      <c r="U53" s="1" t="e">
        <f>IF(#REF!="Petites villes et rural",S52,0)</f>
        <v>#REF!</v>
      </c>
      <c r="V53" s="1" t="e">
        <f>IF(#REF!="Villes moyennes",R52-M52,0)</f>
        <v>#REF!</v>
      </c>
      <c r="W53" s="1" t="e">
        <f>IF(#REF!="Grandes villes",R52-M52,0)</f>
        <v>#REF!</v>
      </c>
      <c r="X53" s="1" t="e">
        <f>IF(#REF!="Métropolitain",R52-M52,0)</f>
        <v>#REF!</v>
      </c>
    </row>
    <row r="54" spans="9:24" x14ac:dyDescent="0.2">
      <c r="I54" s="15">
        <v>66</v>
      </c>
      <c r="J54" s="8" t="s">
        <v>48</v>
      </c>
      <c r="K54" s="9">
        <v>422</v>
      </c>
      <c r="L54" s="10">
        <f t="shared" si="12"/>
        <v>422000</v>
      </c>
      <c r="M54" s="10">
        <f t="shared" si="13"/>
        <v>4</v>
      </c>
      <c r="N54" s="11">
        <v>4</v>
      </c>
      <c r="O54" s="12">
        <v>474848</v>
      </c>
      <c r="P54" s="38">
        <v>471038</v>
      </c>
      <c r="Q54" s="13">
        <f t="shared" si="8"/>
        <v>2</v>
      </c>
      <c r="R54" s="13">
        <f t="shared" si="9"/>
        <v>2</v>
      </c>
      <c r="S54" s="52">
        <f t="shared" si="10"/>
        <v>-2</v>
      </c>
      <c r="T54" s="10">
        <f t="shared" si="11"/>
        <v>235519</v>
      </c>
      <c r="U54" s="1" t="e">
        <f>IF(#REF!="Petites villes et rural",S53,0)</f>
        <v>#REF!</v>
      </c>
      <c r="V54" s="1" t="e">
        <f>IF(#REF!="Villes moyennes",R53-M53,0)</f>
        <v>#REF!</v>
      </c>
      <c r="W54" s="1" t="e">
        <f>IF(#REF!="Grandes villes",R53-M53,0)</f>
        <v>#REF!</v>
      </c>
      <c r="X54" s="1" t="e">
        <f>IF(#REF!="Métropolitain",R53-M53,0)</f>
        <v>#REF!</v>
      </c>
    </row>
    <row r="55" spans="9:24" x14ac:dyDescent="0.2">
      <c r="I55" s="15">
        <v>50</v>
      </c>
      <c r="J55" s="8" t="s">
        <v>49</v>
      </c>
      <c r="K55" s="9">
        <v>489</v>
      </c>
      <c r="L55" s="10">
        <f t="shared" si="12"/>
        <v>489000</v>
      </c>
      <c r="M55" s="10">
        <f t="shared" si="13"/>
        <v>4</v>
      </c>
      <c r="N55" s="11">
        <v>4</v>
      </c>
      <c r="O55" s="12">
        <v>499406</v>
      </c>
      <c r="P55" s="38">
        <v>499287</v>
      </c>
      <c r="Q55" s="13">
        <f t="shared" si="8"/>
        <v>3</v>
      </c>
      <c r="R55" s="13">
        <f t="shared" si="9"/>
        <v>3</v>
      </c>
      <c r="S55" s="52">
        <f t="shared" si="10"/>
        <v>-1</v>
      </c>
      <c r="T55" s="10">
        <f t="shared" si="11"/>
        <v>166429</v>
      </c>
      <c r="U55" s="1" t="e">
        <f>IF(#REF!="Petites villes et rural",S54,0)</f>
        <v>#REF!</v>
      </c>
      <c r="V55" s="1" t="e">
        <f>IF(#REF!="Villes moyennes",R54-M54,0)</f>
        <v>#REF!</v>
      </c>
      <c r="W55" s="1" t="e">
        <f>IF(#REF!="Grandes villes",R54-M54,0)</f>
        <v>#REF!</v>
      </c>
      <c r="X55" s="1" t="e">
        <f>IF(#REF!="Métropolitain",R54-M54,0)</f>
        <v>#REF!</v>
      </c>
    </row>
    <row r="56" spans="9:24" x14ac:dyDescent="0.2">
      <c r="I56" s="7">
        <v>26</v>
      </c>
      <c r="J56" s="8" t="s">
        <v>50</v>
      </c>
      <c r="K56" s="9">
        <v>463</v>
      </c>
      <c r="L56" s="10">
        <f t="shared" si="12"/>
        <v>463000</v>
      </c>
      <c r="M56" s="10">
        <f t="shared" si="13"/>
        <v>4</v>
      </c>
      <c r="N56" s="11">
        <v>4</v>
      </c>
      <c r="O56" s="12">
        <v>506156</v>
      </c>
      <c r="P56" s="38">
        <v>504637</v>
      </c>
      <c r="Q56" s="13">
        <f t="shared" si="8"/>
        <v>3</v>
      </c>
      <c r="R56" s="13">
        <f t="shared" si="9"/>
        <v>3</v>
      </c>
      <c r="S56" s="52">
        <f t="shared" si="10"/>
        <v>-1</v>
      </c>
      <c r="T56" s="10">
        <f t="shared" si="11"/>
        <v>168212.33333333334</v>
      </c>
      <c r="U56" s="1" t="e">
        <f>IF(#REF!="Petites villes et rural",S55,0)</f>
        <v>#REF!</v>
      </c>
      <c r="V56" s="1" t="e">
        <f>IF(#REF!="Villes moyennes",R55-M55,0)</f>
        <v>#REF!</v>
      </c>
      <c r="W56" s="1" t="e">
        <f>IF(#REF!="Grandes villes",R55-M55,0)</f>
        <v>#REF!</v>
      </c>
      <c r="X56" s="1" t="e">
        <f>IF(#REF!="Métropolitain",R55-M55,0)</f>
        <v>#REF!</v>
      </c>
    </row>
    <row r="57" spans="9:24" x14ac:dyDescent="0.2">
      <c r="I57" s="7">
        <v>21</v>
      </c>
      <c r="J57" s="8" t="s">
        <v>51</v>
      </c>
      <c r="K57" s="9">
        <v>513</v>
      </c>
      <c r="L57" s="10">
        <f t="shared" si="12"/>
        <v>513000</v>
      </c>
      <c r="M57" s="10">
        <f t="shared" si="13"/>
        <v>5</v>
      </c>
      <c r="N57" s="11">
        <v>5</v>
      </c>
      <c r="O57" s="12">
        <v>534587</v>
      </c>
      <c r="P57" s="38">
        <v>533147</v>
      </c>
      <c r="Q57" s="13">
        <f t="shared" si="8"/>
        <v>3</v>
      </c>
      <c r="R57" s="13">
        <f t="shared" si="9"/>
        <v>3</v>
      </c>
      <c r="S57" s="52">
        <f t="shared" si="10"/>
        <v>-2</v>
      </c>
      <c r="T57" s="10">
        <f t="shared" si="11"/>
        <v>177715.66666666666</v>
      </c>
      <c r="U57" s="1" t="e">
        <f>IF(#REF!="Petites villes et rural",S56,0)</f>
        <v>#REF!</v>
      </c>
      <c r="V57" s="1" t="e">
        <f>IF(#REF!="Villes moyennes",R56-M56,0)</f>
        <v>#REF!</v>
      </c>
      <c r="W57" s="1" t="e">
        <f>IF(#REF!="Grandes villes",R56-M56,0)</f>
        <v>#REF!</v>
      </c>
      <c r="X57" s="1" t="e">
        <f>IF(#REF!="Métropolitain",R56-M56,0)</f>
        <v>#REF!</v>
      </c>
    </row>
    <row r="58" spans="9:24" x14ac:dyDescent="0.2">
      <c r="I58" s="7">
        <v>25</v>
      </c>
      <c r="J58" s="8" t="s">
        <v>52</v>
      </c>
      <c r="K58" s="9">
        <v>513</v>
      </c>
      <c r="L58" s="10">
        <f t="shared" si="12"/>
        <v>513000</v>
      </c>
      <c r="M58" s="10">
        <f t="shared" si="13"/>
        <v>5</v>
      </c>
      <c r="N58" s="11">
        <v>5</v>
      </c>
      <c r="O58" s="12">
        <v>537753</v>
      </c>
      <c r="P58" s="38">
        <v>536959</v>
      </c>
      <c r="Q58" s="13">
        <f t="shared" si="8"/>
        <v>3</v>
      </c>
      <c r="R58" s="13">
        <f t="shared" si="9"/>
        <v>3</v>
      </c>
      <c r="S58" s="52">
        <f t="shared" si="10"/>
        <v>-2</v>
      </c>
      <c r="T58" s="10">
        <f t="shared" si="11"/>
        <v>178986.33333333334</v>
      </c>
      <c r="U58" s="1" t="e">
        <f>IF(#REF!="Petites villes et rural",S57,0)</f>
        <v>#REF!</v>
      </c>
      <c r="V58" s="1" t="e">
        <f>IF(#REF!="Villes moyennes",R57-M57,0)</f>
        <v>#REF!</v>
      </c>
      <c r="W58" s="1" t="e">
        <f>IF(#REF!="Grandes villes",R57-M57,0)</f>
        <v>#REF!</v>
      </c>
      <c r="X58" s="1" t="e">
        <f>IF(#REF!="Métropolitain",R57-M57,0)</f>
        <v>#REF!</v>
      </c>
    </row>
    <row r="59" spans="9:24" x14ac:dyDescent="0.2">
      <c r="I59" s="7">
        <v>2</v>
      </c>
      <c r="J59" s="8" t="s">
        <v>53</v>
      </c>
      <c r="K59" s="9">
        <v>536</v>
      </c>
      <c r="L59" s="10">
        <f t="shared" si="12"/>
        <v>536000</v>
      </c>
      <c r="M59" s="10">
        <f t="shared" si="13"/>
        <v>5</v>
      </c>
      <c r="N59" s="11">
        <v>5</v>
      </c>
      <c r="O59" s="12">
        <v>537865</v>
      </c>
      <c r="P59" s="38">
        <v>538659</v>
      </c>
      <c r="Q59" s="13">
        <f t="shared" si="8"/>
        <v>3</v>
      </c>
      <c r="R59" s="13">
        <f t="shared" si="9"/>
        <v>3</v>
      </c>
      <c r="S59" s="52">
        <f t="shared" si="10"/>
        <v>-2</v>
      </c>
      <c r="T59" s="10">
        <f t="shared" si="11"/>
        <v>179553</v>
      </c>
      <c r="U59" s="1" t="e">
        <f>IF(#REF!="Petites villes et rural",S58,0)</f>
        <v>#REF!</v>
      </c>
      <c r="V59" s="1" t="e">
        <f>IF(#REF!="Villes moyennes",R58-M58,0)</f>
        <v>#REF!</v>
      </c>
      <c r="W59" s="1" t="e">
        <f>IF(#REF!="Grandes villes",R58-M58,0)</f>
        <v>#REF!</v>
      </c>
      <c r="X59" s="1" t="e">
        <f>IF(#REF!="Métropolitain",R58-M58,0)</f>
        <v>#REF!</v>
      </c>
    </row>
    <row r="60" spans="9:24" x14ac:dyDescent="0.2">
      <c r="I60" s="15">
        <v>71</v>
      </c>
      <c r="J60" s="8" t="s">
        <v>54</v>
      </c>
      <c r="K60" s="9">
        <v>546</v>
      </c>
      <c r="L60" s="10">
        <f t="shared" si="12"/>
        <v>546000</v>
      </c>
      <c r="M60" s="10">
        <f t="shared" si="13"/>
        <v>5</v>
      </c>
      <c r="N60" s="11">
        <v>5</v>
      </c>
      <c r="O60" s="12">
        <v>554902</v>
      </c>
      <c r="P60" s="38">
        <v>555408</v>
      </c>
      <c r="Q60" s="13">
        <f t="shared" si="8"/>
        <v>3</v>
      </c>
      <c r="R60" s="13">
        <f t="shared" si="9"/>
        <v>3</v>
      </c>
      <c r="S60" s="52">
        <f t="shared" si="10"/>
        <v>-2</v>
      </c>
      <c r="T60" s="10">
        <f t="shared" si="11"/>
        <v>185136</v>
      </c>
      <c r="U60" s="1" t="e">
        <f>IF(#REF!="Petites villes et rural",S59,0)</f>
        <v>#REF!</v>
      </c>
      <c r="V60" s="1" t="e">
        <f>IF(#REF!="Villes moyennes",R59-M59,0)</f>
        <v>#REF!</v>
      </c>
      <c r="W60" s="1" t="e">
        <f>IF(#REF!="Grandes villes",R59-M59,0)</f>
        <v>#REF!</v>
      </c>
      <c r="X60" s="1" t="e">
        <f>IF(#REF!="Métropolitain",R59-M59,0)</f>
        <v>#REF!</v>
      </c>
    </row>
    <row r="61" spans="9:24" x14ac:dyDescent="0.2">
      <c r="I61" s="15">
        <v>84</v>
      </c>
      <c r="J61" s="8" t="s">
        <v>55</v>
      </c>
      <c r="K61" s="9">
        <v>529</v>
      </c>
      <c r="L61" s="10">
        <f t="shared" si="12"/>
        <v>529000</v>
      </c>
      <c r="M61" s="10">
        <f t="shared" si="13"/>
        <v>5</v>
      </c>
      <c r="N61" s="11">
        <v>5</v>
      </c>
      <c r="O61" s="12">
        <v>558756</v>
      </c>
      <c r="P61" s="38">
        <v>557548</v>
      </c>
      <c r="Q61" s="13">
        <f t="shared" si="8"/>
        <v>3</v>
      </c>
      <c r="R61" s="13">
        <f t="shared" si="9"/>
        <v>3</v>
      </c>
      <c r="S61" s="52">
        <f t="shared" si="10"/>
        <v>-2</v>
      </c>
      <c r="T61" s="10">
        <f t="shared" si="11"/>
        <v>185849.33333333334</v>
      </c>
      <c r="U61" s="1" t="e">
        <f>IF(#REF!="Petites villes et rural",S60,0)</f>
        <v>#REF!</v>
      </c>
      <c r="V61" s="1" t="e">
        <f>IF(#REF!="Villes moyennes",R60-M60,0)</f>
        <v>#REF!</v>
      </c>
      <c r="W61" s="1" t="e">
        <f>IF(#REF!="Grandes villes",R60-M60,0)</f>
        <v>#REF!</v>
      </c>
      <c r="X61" s="1" t="e">
        <f>IF(#REF!="Métropolitain",R60-M60,0)</f>
        <v>#REF!</v>
      </c>
    </row>
    <row r="62" spans="9:24" x14ac:dyDescent="0.2">
      <c r="I62" s="15">
        <v>72</v>
      </c>
      <c r="J62" s="8" t="s">
        <v>56</v>
      </c>
      <c r="K62" s="9">
        <v>552</v>
      </c>
      <c r="L62" s="10">
        <f t="shared" si="12"/>
        <v>552000</v>
      </c>
      <c r="M62" s="10">
        <f t="shared" si="13"/>
        <v>5</v>
      </c>
      <c r="N62" s="11">
        <v>5</v>
      </c>
      <c r="O62" s="12">
        <v>570034</v>
      </c>
      <c r="P62" s="38">
        <v>568445</v>
      </c>
      <c r="Q62" s="13">
        <f t="shared" si="8"/>
        <v>3</v>
      </c>
      <c r="R62" s="13">
        <f t="shared" si="9"/>
        <v>3</v>
      </c>
      <c r="S62" s="52">
        <f t="shared" si="10"/>
        <v>-2</v>
      </c>
      <c r="T62" s="10">
        <f t="shared" si="11"/>
        <v>189481.66666666666</v>
      </c>
      <c r="U62" s="1" t="e">
        <f>IF(#REF!="Petites villes et rural",S61,0)</f>
        <v>#REF!</v>
      </c>
      <c r="V62" s="1" t="e">
        <f>IF(#REF!="Villes moyennes",R61-M61,0)</f>
        <v>#REF!</v>
      </c>
      <c r="W62" s="1" t="e">
        <f>IF(#REF!="Grandes villes",R61-M61,0)</f>
        <v>#REF!</v>
      </c>
      <c r="X62" s="1" t="e">
        <f>IF(#REF!="Métropolitain",R61-M61,0)</f>
        <v>#REF!</v>
      </c>
    </row>
    <row r="63" spans="9:24" x14ac:dyDescent="0.2">
      <c r="I63" s="15">
        <v>80</v>
      </c>
      <c r="J63" s="8" t="s">
        <v>57</v>
      </c>
      <c r="K63" s="9">
        <v>559</v>
      </c>
      <c r="L63" s="10">
        <f t="shared" si="12"/>
        <v>559000</v>
      </c>
      <c r="M63" s="10">
        <f t="shared" si="13"/>
        <v>5</v>
      </c>
      <c r="N63" s="11">
        <v>5</v>
      </c>
      <c r="O63" s="12">
        <v>570923</v>
      </c>
      <c r="P63" s="38">
        <v>571879</v>
      </c>
      <c r="Q63" s="13">
        <f t="shared" si="8"/>
        <v>3</v>
      </c>
      <c r="R63" s="13">
        <f t="shared" si="9"/>
        <v>3</v>
      </c>
      <c r="S63" s="52">
        <f t="shared" si="10"/>
        <v>-2</v>
      </c>
      <c r="T63" s="10">
        <f t="shared" si="11"/>
        <v>190626.33333333334</v>
      </c>
      <c r="U63" s="1" t="e">
        <f>IF(#REF!="Petites villes et rural",S62,0)</f>
        <v>#REF!</v>
      </c>
      <c r="V63" s="1" t="e">
        <f>IF(#REF!="Villes moyennes",R62-M62,0)</f>
        <v>#REF!</v>
      </c>
      <c r="W63" s="1" t="e">
        <f>IF(#REF!="Grandes villes",R62-M62,0)</f>
        <v>#REF!</v>
      </c>
      <c r="X63" s="1" t="e">
        <f>IF(#REF!="Métropolitain",R62-M62,0)</f>
        <v>#REF!</v>
      </c>
    </row>
    <row r="64" spans="9:24" x14ac:dyDescent="0.2">
      <c r="I64" s="15">
        <v>51</v>
      </c>
      <c r="J64" s="8" t="s">
        <v>58</v>
      </c>
      <c r="K64" s="9">
        <v>565</v>
      </c>
      <c r="L64" s="10">
        <f t="shared" si="12"/>
        <v>565000</v>
      </c>
      <c r="M64" s="10">
        <f t="shared" si="13"/>
        <v>5</v>
      </c>
      <c r="N64" s="11">
        <v>5</v>
      </c>
      <c r="O64" s="12">
        <v>572969</v>
      </c>
      <c r="P64" s="38">
        <v>572293</v>
      </c>
      <c r="Q64" s="13">
        <f t="shared" si="8"/>
        <v>3</v>
      </c>
      <c r="R64" s="13">
        <f t="shared" si="9"/>
        <v>3</v>
      </c>
      <c r="S64" s="52">
        <f t="shared" si="10"/>
        <v>-2</v>
      </c>
      <c r="T64" s="10">
        <f t="shared" si="11"/>
        <v>190764.33333333334</v>
      </c>
      <c r="U64" s="1" t="e">
        <f>IF(#REF!="Petites villes et rural",S63,0)</f>
        <v>#REF!</v>
      </c>
      <c r="V64" s="1" t="e">
        <f>IF(#REF!="Villes moyennes",R63-M63,0)</f>
        <v>#REF!</v>
      </c>
      <c r="W64" s="1" t="e">
        <f>IF(#REF!="Grandes villes",R63-M63,0)</f>
        <v>#REF!</v>
      </c>
      <c r="X64" s="1" t="e">
        <f>IF(#REF!="Métropolitain",R63-M63,0)</f>
        <v>#REF!</v>
      </c>
    </row>
    <row r="65" spans="9:24" x14ac:dyDescent="0.2">
      <c r="I65" s="7">
        <v>22</v>
      </c>
      <c r="J65" s="8" t="s">
        <v>59</v>
      </c>
      <c r="K65" s="9">
        <v>567</v>
      </c>
      <c r="L65" s="10">
        <f t="shared" si="12"/>
        <v>567000</v>
      </c>
      <c r="M65" s="10">
        <f t="shared" si="13"/>
        <v>5</v>
      </c>
      <c r="N65" s="11">
        <v>5</v>
      </c>
      <c r="O65" s="12">
        <v>598391</v>
      </c>
      <c r="P65" s="38">
        <v>598357</v>
      </c>
      <c r="Q65" s="13">
        <f t="shared" si="8"/>
        <v>3</v>
      </c>
      <c r="R65" s="13">
        <f t="shared" si="9"/>
        <v>3</v>
      </c>
      <c r="S65" s="52">
        <f t="shared" si="10"/>
        <v>-2</v>
      </c>
      <c r="T65" s="10">
        <f t="shared" si="11"/>
        <v>199452.33333333334</v>
      </c>
      <c r="U65" s="1" t="e">
        <f>IF(#REF!="Petites villes et rural",S64,0)</f>
        <v>#REF!</v>
      </c>
      <c r="V65" s="1" t="e">
        <f>IF(#REF!="Villes moyennes",R64-M64,0)</f>
        <v>#REF!</v>
      </c>
      <c r="W65" s="1" t="e">
        <f>IF(#REF!="Grandes villes",R64-M64,0)</f>
        <v>#REF!</v>
      </c>
      <c r="X65" s="1" t="e">
        <f>IF(#REF!="Métropolitain",R64-M64,0)</f>
        <v>#REF!</v>
      </c>
    </row>
    <row r="66" spans="9:24" x14ac:dyDescent="0.2">
      <c r="I66" s="7">
        <v>27</v>
      </c>
      <c r="J66" s="8" t="s">
        <v>60</v>
      </c>
      <c r="K66" s="9">
        <v>562</v>
      </c>
      <c r="L66" s="10">
        <f t="shared" si="12"/>
        <v>562000</v>
      </c>
      <c r="M66" s="10">
        <f t="shared" si="13"/>
        <v>5</v>
      </c>
      <c r="N66" s="11">
        <v>5</v>
      </c>
      <c r="O66" s="12">
        <v>603925</v>
      </c>
      <c r="P66" s="38">
        <v>601948</v>
      </c>
      <c r="Q66" s="13">
        <f t="shared" ref="Q66:Q97" si="14">ROUNDUP(O66/$G$17,0)</f>
        <v>3</v>
      </c>
      <c r="R66" s="13">
        <f t="shared" ref="R66:R97" si="15">ROUNDUP(P66/$G$17,0)</f>
        <v>3</v>
      </c>
      <c r="S66" s="52">
        <f t="shared" ref="S66:S97" si="16">R66-M66</f>
        <v>-2</v>
      </c>
      <c r="T66" s="10">
        <f t="shared" ref="T66:T97" si="17">P66/R66</f>
        <v>200649.33333333334</v>
      </c>
      <c r="U66" s="1" t="e">
        <f>IF(#REF!="Petites villes et rural",S65,0)</f>
        <v>#REF!</v>
      </c>
      <c r="V66" s="1" t="e">
        <f>IF(#REF!="Villes moyennes",R65-M65,0)</f>
        <v>#REF!</v>
      </c>
      <c r="W66" s="1" t="e">
        <f>IF(#REF!="Grandes villes",R65-M65,0)</f>
        <v>#REF!</v>
      </c>
      <c r="X66" s="1" t="e">
        <f>IF(#REF!="Métropolitain",R65-M65,0)</f>
        <v>#REF!</v>
      </c>
    </row>
    <row r="67" spans="9:24" x14ac:dyDescent="0.2">
      <c r="I67" s="15">
        <v>37</v>
      </c>
      <c r="J67" s="8" t="s">
        <v>101</v>
      </c>
      <c r="K67" s="9">
        <v>569</v>
      </c>
      <c r="L67" s="10">
        <f t="shared" si="12"/>
        <v>569000</v>
      </c>
      <c r="M67" s="10">
        <f t="shared" si="13"/>
        <v>5</v>
      </c>
      <c r="N67" s="11">
        <v>5</v>
      </c>
      <c r="O67" s="12">
        <v>610247</v>
      </c>
      <c r="P67" s="38">
        <v>604966</v>
      </c>
      <c r="Q67" s="13">
        <f t="shared" si="14"/>
        <v>3</v>
      </c>
      <c r="R67" s="13">
        <f t="shared" si="15"/>
        <v>3</v>
      </c>
      <c r="S67" s="52">
        <f t="shared" si="16"/>
        <v>-2</v>
      </c>
      <c r="T67" s="10">
        <f t="shared" si="17"/>
        <v>201655.33333333334</v>
      </c>
      <c r="U67" s="1" t="e">
        <f>IF(#REF!="Petites villes et rural",S66,0)</f>
        <v>#REF!</v>
      </c>
      <c r="V67" s="1" t="e">
        <f>IF(#REF!="Villes moyennes",R66-M66,0)</f>
        <v>#REF!</v>
      </c>
      <c r="W67" s="1" t="e">
        <f>IF(#REF!="Grandes villes",R66-M66,0)</f>
        <v>#REF!</v>
      </c>
      <c r="X67" s="1" t="e">
        <f>IF(#REF!="Métropolitain",R66-M66,0)</f>
        <v>#REF!</v>
      </c>
    </row>
    <row r="68" spans="9:24" x14ac:dyDescent="0.2">
      <c r="I68" s="7">
        <v>1</v>
      </c>
      <c r="J68" s="8" t="s">
        <v>61</v>
      </c>
      <c r="K68" s="9">
        <v>559</v>
      </c>
      <c r="L68" s="10">
        <f t="shared" si="12"/>
        <v>559000</v>
      </c>
      <c r="M68" s="10">
        <f t="shared" si="13"/>
        <v>5</v>
      </c>
      <c r="N68" s="11">
        <v>5</v>
      </c>
      <c r="O68" s="12">
        <v>640400</v>
      </c>
      <c r="P68" s="38">
        <v>631877</v>
      </c>
      <c r="Q68" s="13">
        <f t="shared" si="14"/>
        <v>3</v>
      </c>
      <c r="R68" s="13">
        <f t="shared" si="15"/>
        <v>3</v>
      </c>
      <c r="S68" s="52">
        <f t="shared" si="16"/>
        <v>-2</v>
      </c>
      <c r="T68" s="10">
        <f t="shared" si="17"/>
        <v>210625.66666666666</v>
      </c>
      <c r="U68" s="1" t="e">
        <f>IF(#REF!="Petites villes et rural",S67,0)</f>
        <v>#REF!</v>
      </c>
      <c r="V68" s="1" t="e">
        <f>IF(#REF!="Villes moyennes",R67-M67,0)</f>
        <v>#REF!</v>
      </c>
      <c r="W68" s="1" t="e">
        <f>IF(#REF!="Grandes villes",R67-M67,0)</f>
        <v>#REF!</v>
      </c>
      <c r="X68" s="1" t="e">
        <f>IF(#REF!="Métropolitain",R67-M67,0)</f>
        <v>#REF!</v>
      </c>
    </row>
    <row r="69" spans="9:24" x14ac:dyDescent="0.2">
      <c r="I69" s="7">
        <v>17</v>
      </c>
      <c r="J69" s="8" t="s">
        <v>62</v>
      </c>
      <c r="K69" s="9">
        <v>593</v>
      </c>
      <c r="L69" s="10">
        <f t="shared" si="12"/>
        <v>593000</v>
      </c>
      <c r="M69" s="10">
        <f t="shared" si="13"/>
        <v>5</v>
      </c>
      <c r="N69" s="11">
        <v>5</v>
      </c>
      <c r="O69" s="12">
        <v>643654</v>
      </c>
      <c r="P69" s="38">
        <v>639938</v>
      </c>
      <c r="Q69" s="13">
        <f t="shared" si="14"/>
        <v>3</v>
      </c>
      <c r="R69" s="13">
        <f t="shared" si="15"/>
        <v>3</v>
      </c>
      <c r="S69" s="52">
        <f t="shared" si="16"/>
        <v>-2</v>
      </c>
      <c r="T69" s="10">
        <f t="shared" si="17"/>
        <v>213312.66666666666</v>
      </c>
      <c r="U69" s="1" t="e">
        <f>IF(#REF!="Petites villes et rural",S68,0)</f>
        <v>#REF!</v>
      </c>
      <c r="V69" s="1" t="e">
        <f>IF(#REF!="Villes moyennes",R68-M68,0)</f>
        <v>#REF!</v>
      </c>
      <c r="W69" s="1" t="e">
        <f>IF(#REF!="Grandes villes",R68-M68,0)</f>
        <v>#REF!</v>
      </c>
      <c r="X69" s="1" t="e">
        <f>IF(#REF!="Métropolitain",R68-M68,0)</f>
        <v>#REF!</v>
      </c>
    </row>
    <row r="70" spans="9:24" x14ac:dyDescent="0.2">
      <c r="I70" s="15">
        <v>63</v>
      </c>
      <c r="J70" s="8" t="s">
        <v>63</v>
      </c>
      <c r="K70" s="9">
        <v>621</v>
      </c>
      <c r="L70" s="10">
        <f t="shared" si="12"/>
        <v>621000</v>
      </c>
      <c r="M70" s="10">
        <f t="shared" si="13"/>
        <v>5</v>
      </c>
      <c r="N70" s="11">
        <v>5</v>
      </c>
      <c r="O70" s="12">
        <v>649819</v>
      </c>
      <c r="P70" s="38">
        <v>647501</v>
      </c>
      <c r="Q70" s="13">
        <f t="shared" si="14"/>
        <v>3</v>
      </c>
      <c r="R70" s="13">
        <f t="shared" si="15"/>
        <v>3</v>
      </c>
      <c r="S70" s="52">
        <f t="shared" si="16"/>
        <v>-2</v>
      </c>
      <c r="T70" s="10">
        <f t="shared" si="17"/>
        <v>215833.66666666666</v>
      </c>
      <c r="U70" s="1" t="e">
        <f>IF(#REF!="Petites villes et rural",S69,0)</f>
        <v>#REF!</v>
      </c>
      <c r="V70" s="1" t="e">
        <f>IF(#REF!="Villes moyennes",R69-M69,0)</f>
        <v>#REF!</v>
      </c>
      <c r="W70" s="1" t="e">
        <f>IF(#REF!="Grandes villes",R69-M69,0)</f>
        <v>#REF!</v>
      </c>
      <c r="X70" s="1" t="e">
        <f>IF(#REF!="Métropolitain",R69-M69,0)</f>
        <v>#REF!</v>
      </c>
    </row>
    <row r="71" spans="9:24" x14ac:dyDescent="0.2">
      <c r="I71" s="15">
        <v>85</v>
      </c>
      <c r="J71" s="8" t="s">
        <v>65</v>
      </c>
      <c r="K71" s="9">
        <v>587</v>
      </c>
      <c r="L71" s="10">
        <f t="shared" si="12"/>
        <v>587000</v>
      </c>
      <c r="M71" s="10">
        <f t="shared" si="13"/>
        <v>5</v>
      </c>
      <c r="N71" s="11">
        <v>5</v>
      </c>
      <c r="O71" s="12">
        <v>673987</v>
      </c>
      <c r="P71" s="38">
        <v>666714</v>
      </c>
      <c r="Q71" s="13">
        <f t="shared" si="14"/>
        <v>3</v>
      </c>
      <c r="R71" s="13">
        <f t="shared" si="15"/>
        <v>3</v>
      </c>
      <c r="S71" s="52">
        <f t="shared" si="16"/>
        <v>-2</v>
      </c>
      <c r="T71" s="10">
        <f t="shared" si="17"/>
        <v>222238</v>
      </c>
      <c r="U71" s="1" t="e">
        <f>IF(#REF!="Petites villes et rural",S70,0)</f>
        <v>#REF!</v>
      </c>
      <c r="V71" s="1" t="e">
        <f>IF(#REF!="Villes moyennes",R70-M70,0)</f>
        <v>#REF!</v>
      </c>
      <c r="W71" s="1" t="e">
        <f>IF(#REF!="Grandes villes",R70-M70,0)</f>
        <v>#REF!</v>
      </c>
      <c r="X71" s="1" t="e">
        <f>IF(#REF!="Métropolitain",R70-M70,0)</f>
        <v>#REF!</v>
      </c>
    </row>
    <row r="72" spans="9:24" x14ac:dyDescent="0.2">
      <c r="I72" s="15">
        <v>64</v>
      </c>
      <c r="J72" s="8" t="s">
        <v>64</v>
      </c>
      <c r="K72" s="9">
        <v>628</v>
      </c>
      <c r="L72" s="10">
        <f t="shared" si="12"/>
        <v>628000</v>
      </c>
      <c r="M72" s="10">
        <f t="shared" si="13"/>
        <v>6</v>
      </c>
      <c r="N72" s="11">
        <v>6</v>
      </c>
      <c r="O72" s="12">
        <v>673788</v>
      </c>
      <c r="P72" s="38">
        <v>670032</v>
      </c>
      <c r="Q72" s="13">
        <f t="shared" si="14"/>
        <v>3</v>
      </c>
      <c r="R72" s="13">
        <f t="shared" si="15"/>
        <v>3</v>
      </c>
      <c r="S72" s="52">
        <f t="shared" si="16"/>
        <v>-3</v>
      </c>
      <c r="T72" s="10">
        <f t="shared" si="17"/>
        <v>223344</v>
      </c>
      <c r="U72" s="1" t="e">
        <f>IF(#REF!="Petites villes et rural",S71,0)</f>
        <v>#REF!</v>
      </c>
      <c r="V72" s="1" t="e">
        <f>IF(#REF!="Villes moyennes",R71-M71,0)</f>
        <v>#REF!</v>
      </c>
      <c r="W72" s="1" t="e">
        <f>IF(#REF!="Grandes villes",R71-M71,0)</f>
        <v>#REF!</v>
      </c>
      <c r="X72" s="1" t="e">
        <f>IF(#REF!="Métropolitain",R71-M71,0)</f>
        <v>#REF!</v>
      </c>
    </row>
    <row r="73" spans="9:24" x14ac:dyDescent="0.2">
      <c r="I73" s="15">
        <v>45</v>
      </c>
      <c r="J73" s="8" t="s">
        <v>66</v>
      </c>
      <c r="K73" s="9">
        <v>641</v>
      </c>
      <c r="L73" s="10">
        <f t="shared" si="12"/>
        <v>641000</v>
      </c>
      <c r="M73" s="10">
        <f t="shared" si="13"/>
        <v>6</v>
      </c>
      <c r="N73" s="11">
        <v>6</v>
      </c>
      <c r="O73" s="12">
        <v>674984</v>
      </c>
      <c r="P73" s="38">
        <v>673349</v>
      </c>
      <c r="Q73" s="13">
        <f t="shared" si="14"/>
        <v>3</v>
      </c>
      <c r="R73" s="13">
        <f t="shared" si="15"/>
        <v>3</v>
      </c>
      <c r="S73" s="52">
        <f t="shared" si="16"/>
        <v>-3</v>
      </c>
      <c r="T73" s="10">
        <f t="shared" si="17"/>
        <v>224449.66666666666</v>
      </c>
      <c r="U73" s="1" t="e">
        <f>IF(#REF!="Petites villes et rural",S72,0)</f>
        <v>#REF!</v>
      </c>
      <c r="V73" s="1" t="e">
        <f>IF(#REF!="Villes moyennes",R72-M72,0)</f>
        <v>#REF!</v>
      </c>
      <c r="W73" s="1" t="e">
        <f>IF(#REF!="Grandes villes",R72-M72,0)</f>
        <v>#REF!</v>
      </c>
      <c r="X73" s="1" t="e">
        <f>IF(#REF!="Métropolitain",R72-M72,0)</f>
        <v>#REF!</v>
      </c>
    </row>
    <row r="74" spans="9:24" x14ac:dyDescent="0.2">
      <c r="I74" s="7">
        <v>14</v>
      </c>
      <c r="J74" s="8" t="s">
        <v>67</v>
      </c>
      <c r="K74" s="9">
        <v>664</v>
      </c>
      <c r="L74" s="10">
        <f t="shared" si="12"/>
        <v>664000</v>
      </c>
      <c r="M74" s="10">
        <f t="shared" si="13"/>
        <v>6</v>
      </c>
      <c r="N74" s="11">
        <v>6</v>
      </c>
      <c r="O74" s="12">
        <v>694551</v>
      </c>
      <c r="P74" s="38">
        <v>693579</v>
      </c>
      <c r="Q74" s="13">
        <f t="shared" si="14"/>
        <v>3</v>
      </c>
      <c r="R74" s="13">
        <f t="shared" si="15"/>
        <v>3</v>
      </c>
      <c r="S74" s="52">
        <f t="shared" si="16"/>
        <v>-3</v>
      </c>
      <c r="T74" s="10">
        <f t="shared" si="17"/>
        <v>231193</v>
      </c>
      <c r="U74" s="1" t="e">
        <f>IF(#REF!="Petites villes et rural",S73,0)</f>
        <v>#REF!</v>
      </c>
      <c r="V74" s="1" t="e">
        <f>IF(#REF!="Villes moyennes",R73-M73,0)</f>
        <v>#REF!</v>
      </c>
      <c r="W74" s="1" t="e">
        <f>IF(#REF!="Grandes villes",R73-M73,0)</f>
        <v>#REF!</v>
      </c>
      <c r="X74" s="1" t="e">
        <f>IF(#REF!="Métropolitain",R73-M73,0)</f>
        <v>#REF!</v>
      </c>
    </row>
    <row r="75" spans="9:24" x14ac:dyDescent="0.2">
      <c r="I75" s="15">
        <v>54</v>
      </c>
      <c r="J75" s="8" t="s">
        <v>68</v>
      </c>
      <c r="K75" s="9">
        <v>722</v>
      </c>
      <c r="L75" s="10">
        <f t="shared" si="12"/>
        <v>722000</v>
      </c>
      <c r="M75" s="10">
        <f t="shared" si="13"/>
        <v>6</v>
      </c>
      <c r="N75" s="11">
        <v>6</v>
      </c>
      <c r="O75" s="12">
        <v>730593</v>
      </c>
      <c r="P75" s="38">
        <v>734403</v>
      </c>
      <c r="Q75" s="13">
        <f t="shared" si="14"/>
        <v>4</v>
      </c>
      <c r="R75" s="13">
        <f t="shared" si="15"/>
        <v>4</v>
      </c>
      <c r="S75" s="52">
        <f t="shared" si="16"/>
        <v>-2</v>
      </c>
      <c r="T75" s="10">
        <f t="shared" si="17"/>
        <v>183600.75</v>
      </c>
      <c r="U75" s="1" t="e">
        <f>IF(#REF!="Petites villes et rural",S74,0)</f>
        <v>#REF!</v>
      </c>
      <c r="V75" s="1" t="e">
        <f>IF(#REF!="Villes moyennes",R74-M74,0)</f>
        <v>#REF!</v>
      </c>
      <c r="W75" s="1" t="e">
        <f>IF(#REF!="Grandes villes",R74-M74,0)</f>
        <v>#REF!</v>
      </c>
      <c r="X75" s="1" t="e">
        <f>IF(#REF!="Métropolitain",R74-M74,0)</f>
        <v>#REF!</v>
      </c>
    </row>
    <row r="76" spans="9:24" x14ac:dyDescent="0.2">
      <c r="I76" s="7">
        <v>30</v>
      </c>
      <c r="J76" s="8" t="s">
        <v>69</v>
      </c>
      <c r="K76" s="9">
        <v>678</v>
      </c>
      <c r="L76" s="10">
        <f t="shared" si="12"/>
        <v>678000</v>
      </c>
      <c r="M76" s="10">
        <f t="shared" si="13"/>
        <v>6</v>
      </c>
      <c r="N76" s="11">
        <v>6</v>
      </c>
      <c r="O76" s="12">
        <v>746644</v>
      </c>
      <c r="P76" s="38">
        <v>738189</v>
      </c>
      <c r="Q76" s="13">
        <f t="shared" si="14"/>
        <v>4</v>
      </c>
      <c r="R76" s="13">
        <f t="shared" si="15"/>
        <v>4</v>
      </c>
      <c r="S76" s="52">
        <f t="shared" si="16"/>
        <v>-2</v>
      </c>
      <c r="T76" s="10">
        <f t="shared" si="17"/>
        <v>184547.25</v>
      </c>
      <c r="U76" s="1" t="e">
        <f>IF(#REF!="Petites villes et rural",S75,0)</f>
        <v>#REF!</v>
      </c>
      <c r="V76" s="1" t="e">
        <f>IF(#REF!="Villes moyennes",R75-M75,0)</f>
        <v>#REF!</v>
      </c>
      <c r="W76" s="1" t="e">
        <f>IF(#REF!="Grandes villes",R75-M75,0)</f>
        <v>#REF!</v>
      </c>
      <c r="X76" s="1" t="e">
        <f>IF(#REF!="Métropolitain",R75-M75,0)</f>
        <v>#REF!</v>
      </c>
    </row>
    <row r="77" spans="9:24" x14ac:dyDescent="0.2">
      <c r="I77" s="15">
        <v>56</v>
      </c>
      <c r="J77" s="8" t="s">
        <v>70</v>
      </c>
      <c r="K77" s="9">
        <v>689</v>
      </c>
      <c r="L77" s="10">
        <f t="shared" si="12"/>
        <v>689000</v>
      </c>
      <c r="M77" s="10">
        <f t="shared" si="13"/>
        <v>6</v>
      </c>
      <c r="N77" s="11">
        <v>6</v>
      </c>
      <c r="O77" s="12">
        <v>748982</v>
      </c>
      <c r="P77" s="38">
        <v>744813</v>
      </c>
      <c r="Q77" s="13">
        <f t="shared" si="14"/>
        <v>4</v>
      </c>
      <c r="R77" s="13">
        <f t="shared" si="15"/>
        <v>4</v>
      </c>
      <c r="S77" s="52">
        <f t="shared" si="16"/>
        <v>-2</v>
      </c>
      <c r="T77" s="10">
        <f t="shared" si="17"/>
        <v>186203.25</v>
      </c>
      <c r="U77" s="1" t="e">
        <f>IF(#REF!="Petites villes et rural",S76,0)</f>
        <v>#REF!</v>
      </c>
      <c r="V77" s="1" t="e">
        <f>IF(#REF!="Villes moyennes",R76-M76,0)</f>
        <v>#REF!</v>
      </c>
      <c r="W77" s="1" t="e">
        <f>IF(#REF!="Grandes villes",R76-M76,0)</f>
        <v>#REF!</v>
      </c>
      <c r="X77" s="1" t="e">
        <f>IF(#REF!="Métropolitain",R76-M76,0)</f>
        <v>#REF!</v>
      </c>
    </row>
    <row r="78" spans="9:24" x14ac:dyDescent="0.2">
      <c r="I78" s="15">
        <v>42</v>
      </c>
      <c r="J78" s="8" t="s">
        <v>71</v>
      </c>
      <c r="K78" s="9">
        <v>732</v>
      </c>
      <c r="L78" s="10">
        <f t="shared" si="12"/>
        <v>732000</v>
      </c>
      <c r="M78" s="10">
        <f t="shared" si="13"/>
        <v>6</v>
      </c>
      <c r="N78" s="11">
        <v>6</v>
      </c>
      <c r="O78" s="12">
        <v>762103</v>
      </c>
      <c r="P78" s="38">
        <v>759411</v>
      </c>
      <c r="Q78" s="13">
        <f t="shared" si="14"/>
        <v>4</v>
      </c>
      <c r="R78" s="13">
        <f t="shared" si="15"/>
        <v>4</v>
      </c>
      <c r="S78" s="52">
        <f t="shared" si="16"/>
        <v>-2</v>
      </c>
      <c r="T78" s="10">
        <f t="shared" si="17"/>
        <v>189852.75</v>
      </c>
      <c r="U78" s="1" t="e">
        <f>IF(#REF!="Petites villes et rural",S77,0)</f>
        <v>#REF!</v>
      </c>
      <c r="V78" s="1" t="e">
        <f>IF(#REF!="Villes moyennes",R77-M77,0)</f>
        <v>#REF!</v>
      </c>
      <c r="W78" s="1" t="e">
        <f>IF(#REF!="Grandes villes",R77-M77,0)</f>
        <v>#REF!</v>
      </c>
      <c r="X78" s="1" t="e">
        <f>IF(#REF!="Métropolitain",R77-M77,0)</f>
        <v>#REF!</v>
      </c>
    </row>
    <row r="79" spans="9:24" x14ac:dyDescent="0.2">
      <c r="I79" s="7">
        <v>68</v>
      </c>
      <c r="J79" s="8" t="s">
        <v>72</v>
      </c>
      <c r="K79" s="9">
        <v>736</v>
      </c>
      <c r="L79" s="10">
        <f t="shared" si="12"/>
        <v>736000</v>
      </c>
      <c r="M79" s="10">
        <f t="shared" si="13"/>
        <v>6</v>
      </c>
      <c r="N79" s="11">
        <v>6</v>
      </c>
      <c r="O79" s="12">
        <v>764205</v>
      </c>
      <c r="P79" s="38">
        <v>762607</v>
      </c>
      <c r="Q79" s="13">
        <f t="shared" si="14"/>
        <v>4</v>
      </c>
      <c r="R79" s="13">
        <f t="shared" si="15"/>
        <v>4</v>
      </c>
      <c r="S79" s="52">
        <f t="shared" si="16"/>
        <v>-2</v>
      </c>
      <c r="T79" s="10">
        <f t="shared" si="17"/>
        <v>190651.75</v>
      </c>
      <c r="U79" s="1" t="e">
        <f>IF(#REF!="Petites villes et rural",S78,0)</f>
        <v>#REF!</v>
      </c>
      <c r="V79" s="1" t="e">
        <f>IF(#REF!="Villes moyennes",R78-M78,0)</f>
        <v>#REF!</v>
      </c>
      <c r="W79" s="1" t="e">
        <f>IF(#REF!="Grandes villes",R78-M78,0)</f>
        <v>#REF!</v>
      </c>
      <c r="X79" s="1" t="e">
        <f>IF(#REF!="Métropolitain",R78-M78,0)</f>
        <v>#REF!</v>
      </c>
    </row>
    <row r="80" spans="9:24" x14ac:dyDescent="0.2">
      <c r="I80" s="15">
        <v>74</v>
      </c>
      <c r="J80" s="8" t="s">
        <v>73</v>
      </c>
      <c r="K80" s="9">
        <v>686</v>
      </c>
      <c r="L80" s="10">
        <f t="shared" si="12"/>
        <v>686000</v>
      </c>
      <c r="M80" s="10">
        <f t="shared" si="13"/>
        <v>6</v>
      </c>
      <c r="N80" s="11">
        <v>6</v>
      </c>
      <c r="O80" s="12">
        <v>807165</v>
      </c>
      <c r="P80" s="38">
        <v>793938</v>
      </c>
      <c r="Q80" s="13">
        <f t="shared" si="14"/>
        <v>4</v>
      </c>
      <c r="R80" s="13">
        <f t="shared" si="15"/>
        <v>4</v>
      </c>
      <c r="S80" s="52">
        <f t="shared" si="16"/>
        <v>-2</v>
      </c>
      <c r="T80" s="10">
        <f t="shared" si="17"/>
        <v>198484.5</v>
      </c>
      <c r="U80" s="1" t="e">
        <f>IF(#REF!="Petites villes et rural",S79,0)</f>
        <v>#REF!</v>
      </c>
      <c r="V80" s="1" t="e">
        <f>IF(#REF!="Villes moyennes",R79-M79,0)</f>
        <v>#REF!</v>
      </c>
      <c r="W80" s="1" t="e">
        <f>IF(#REF!="Grandes villes",R79-M79,0)</f>
        <v>#REF!</v>
      </c>
      <c r="X80" s="1" t="e">
        <f>IF(#REF!="Métropolitain",R79-M79,0)</f>
        <v>#REF!</v>
      </c>
    </row>
    <row r="81" spans="9:24" x14ac:dyDescent="0.2">
      <c r="I81" s="15">
        <v>49</v>
      </c>
      <c r="J81" s="8" t="s">
        <v>74</v>
      </c>
      <c r="K81" s="9">
        <v>755</v>
      </c>
      <c r="L81" s="10">
        <f t="shared" si="12"/>
        <v>755000</v>
      </c>
      <c r="M81" s="10">
        <f t="shared" si="13"/>
        <v>7</v>
      </c>
      <c r="N81" s="11">
        <v>7</v>
      </c>
      <c r="O81" s="12">
        <v>814657</v>
      </c>
      <c r="P81" s="38">
        <v>810186</v>
      </c>
      <c r="Q81" s="13">
        <f t="shared" si="14"/>
        <v>4</v>
      </c>
      <c r="R81" s="13">
        <f t="shared" si="15"/>
        <v>4</v>
      </c>
      <c r="S81" s="52">
        <f t="shared" si="16"/>
        <v>-3</v>
      </c>
      <c r="T81" s="10">
        <f t="shared" si="17"/>
        <v>202546.5</v>
      </c>
      <c r="U81" s="1" t="e">
        <f>IF(#REF!="Petites villes et rural",S80,0)</f>
        <v>#REF!</v>
      </c>
      <c r="V81" s="1" t="e">
        <f>IF(#REF!="Villes moyennes",R80-M80,0)</f>
        <v>#REF!</v>
      </c>
      <c r="W81" s="1" t="e">
        <f>IF(#REF!="Grandes villes",R80-M80,0)</f>
        <v>#REF!</v>
      </c>
      <c r="X81" s="1" t="e">
        <f>IF(#REF!="Métropolitain",R80-M80,0)</f>
        <v>#REF!</v>
      </c>
    </row>
    <row r="82" spans="9:24" x14ac:dyDescent="0.2">
      <c r="I82" s="15">
        <v>60</v>
      </c>
      <c r="J82" s="8" t="s">
        <v>75</v>
      </c>
      <c r="K82" s="9">
        <v>786</v>
      </c>
      <c r="L82" s="10">
        <f t="shared" si="12"/>
        <v>786000</v>
      </c>
      <c r="M82" s="10">
        <f t="shared" si="13"/>
        <v>7</v>
      </c>
      <c r="N82" s="11">
        <v>7</v>
      </c>
      <c r="O82" s="12">
        <v>826773</v>
      </c>
      <c r="P82" s="38">
        <v>821552</v>
      </c>
      <c r="Q82" s="13">
        <f t="shared" si="14"/>
        <v>4</v>
      </c>
      <c r="R82" s="13">
        <f t="shared" si="15"/>
        <v>4</v>
      </c>
      <c r="S82" s="52">
        <f t="shared" si="16"/>
        <v>-3</v>
      </c>
      <c r="T82" s="10">
        <f t="shared" si="17"/>
        <v>205388</v>
      </c>
      <c r="U82" s="1" t="e">
        <f>IF(#REF!="Petites villes et rural",S81,0)</f>
        <v>#REF!</v>
      </c>
      <c r="V82" s="1" t="e">
        <f>IF(#REF!="Villes moyennes",R81-M81,0)</f>
        <v>#REF!</v>
      </c>
      <c r="W82" s="1" t="e">
        <f>IF(#REF!="Grandes villes",R81-M81,0)</f>
        <v>#REF!</v>
      </c>
      <c r="X82" s="1" t="e">
        <f>IF(#REF!="Métropolitain",R81-M81,0)</f>
        <v>#REF!</v>
      </c>
    </row>
    <row r="83" spans="9:24" x14ac:dyDescent="0.2">
      <c r="I83" s="30">
        <v>974</v>
      </c>
      <c r="J83" s="36" t="s">
        <v>76</v>
      </c>
      <c r="K83" s="36"/>
      <c r="L83" s="33"/>
      <c r="M83" s="33">
        <v>7</v>
      </c>
      <c r="N83" s="34">
        <v>7</v>
      </c>
      <c r="O83" s="37">
        <v>850996</v>
      </c>
      <c r="P83" s="50">
        <v>850727</v>
      </c>
      <c r="Q83" s="13">
        <f t="shared" si="14"/>
        <v>4</v>
      </c>
      <c r="R83" s="13">
        <f t="shared" si="15"/>
        <v>4</v>
      </c>
      <c r="S83" s="52">
        <f t="shared" si="16"/>
        <v>-3</v>
      </c>
      <c r="T83" s="10">
        <f t="shared" si="17"/>
        <v>212681.75</v>
      </c>
      <c r="U83" s="1" t="e">
        <f>IF(#REF!="Petites villes et rural",S82,0)</f>
        <v>#REF!</v>
      </c>
      <c r="V83" s="1" t="e">
        <f>IF(#REF!="Villes moyennes",R82-M82,0)</f>
        <v>#REF!</v>
      </c>
      <c r="W83" s="1" t="e">
        <f>IF(#REF!="Grandes villes",R82-M82,0)</f>
        <v>#REF!</v>
      </c>
      <c r="X83" s="1" t="e">
        <f>IF(#REF!="Métropolitain",R82-M82,0)</f>
        <v>#REF!</v>
      </c>
    </row>
    <row r="84" spans="9:24" x14ac:dyDescent="0.2">
      <c r="I84" s="7">
        <v>29</v>
      </c>
      <c r="J84" s="8" t="s">
        <v>77</v>
      </c>
      <c r="K84" s="9">
        <v>877</v>
      </c>
      <c r="L84" s="10">
        <f t="shared" ref="L84:L103" si="18">K84*1000</f>
        <v>877000</v>
      </c>
      <c r="M84" s="10">
        <f t="shared" ref="M84:M103" si="19">ROUNDUP(L84/$G$4,0)</f>
        <v>8</v>
      </c>
      <c r="N84" s="11">
        <v>8</v>
      </c>
      <c r="O84" s="12">
        <v>908732</v>
      </c>
      <c r="P84" s="38">
        <v>907796</v>
      </c>
      <c r="Q84" s="13">
        <f t="shared" si="14"/>
        <v>4</v>
      </c>
      <c r="R84" s="13">
        <f t="shared" si="15"/>
        <v>4</v>
      </c>
      <c r="S84" s="52">
        <f t="shared" si="16"/>
        <v>-4</v>
      </c>
      <c r="T84" s="10">
        <f t="shared" si="17"/>
        <v>226949</v>
      </c>
      <c r="U84" s="1" t="e">
        <f>IF(#REF!="Petites villes et rural",S83,0)</f>
        <v>#REF!</v>
      </c>
      <c r="V84" s="1" t="e">
        <f>IF(#REF!="Villes moyennes",R83-M83,0)</f>
        <v>#REF!</v>
      </c>
      <c r="W84" s="1" t="e">
        <f>IF(#REF!="Grandes villes",R83-M83,0)</f>
        <v>#REF!</v>
      </c>
      <c r="X84" s="1" t="e">
        <f>IF(#REF!="Métropolitain",R83-M83,0)</f>
        <v>#REF!</v>
      </c>
    </row>
    <row r="85" spans="9:24" x14ac:dyDescent="0.2">
      <c r="I85" s="15">
        <v>35</v>
      </c>
      <c r="J85" s="8" t="s">
        <v>80</v>
      </c>
      <c r="K85" s="9">
        <v>930</v>
      </c>
      <c r="L85" s="10">
        <f t="shared" si="18"/>
        <v>930000</v>
      </c>
      <c r="M85" s="10">
        <f t="shared" si="19"/>
        <v>8</v>
      </c>
      <c r="N85" s="11">
        <v>8</v>
      </c>
      <c r="O85" s="12">
        <v>1054236</v>
      </c>
      <c r="P85" s="38">
        <v>1042884</v>
      </c>
      <c r="Q85" s="13">
        <f t="shared" si="14"/>
        <v>5</v>
      </c>
      <c r="R85" s="13">
        <f t="shared" si="15"/>
        <v>5</v>
      </c>
      <c r="S85" s="52">
        <f t="shared" si="16"/>
        <v>-3</v>
      </c>
      <c r="T85" s="10">
        <f t="shared" si="17"/>
        <v>208576.8</v>
      </c>
      <c r="U85" s="1" t="e">
        <f>IF(#REF!="Petites villes et rural",S84,0)</f>
        <v>#REF!</v>
      </c>
      <c r="V85" s="1" t="e">
        <f>IF(#REF!="Villes moyennes",R84-M84,0)</f>
        <v>#REF!</v>
      </c>
      <c r="W85" s="1" t="e">
        <f>IF(#REF!="Grandes villes",R84-M84,0)</f>
        <v>#REF!</v>
      </c>
      <c r="X85" s="1" t="e">
        <f>IF(#REF!="Métropolitain",R84-M84,0)</f>
        <v>#REF!</v>
      </c>
    </row>
    <row r="86" spans="9:24" x14ac:dyDescent="0.2">
      <c r="I86" s="15">
        <v>57</v>
      </c>
      <c r="J86" s="8" t="s">
        <v>78</v>
      </c>
      <c r="K86" s="10">
        <v>1037</v>
      </c>
      <c r="L86" s="10">
        <f t="shared" si="18"/>
        <v>1037000</v>
      </c>
      <c r="M86" s="10">
        <f t="shared" si="19"/>
        <v>9</v>
      </c>
      <c r="N86" s="11">
        <v>9</v>
      </c>
      <c r="O86" s="12">
        <v>1043923</v>
      </c>
      <c r="P86" s="38">
        <v>1044486</v>
      </c>
      <c r="Q86" s="13">
        <f t="shared" si="14"/>
        <v>5</v>
      </c>
      <c r="R86" s="13">
        <f t="shared" si="15"/>
        <v>5</v>
      </c>
      <c r="S86" s="52">
        <f t="shared" si="16"/>
        <v>-4</v>
      </c>
      <c r="T86" s="10">
        <f t="shared" si="17"/>
        <v>208897.2</v>
      </c>
      <c r="U86" s="1" t="e">
        <f>IF(#REF!="Petites villes et rural",S85,0)</f>
        <v>#REF!</v>
      </c>
      <c r="V86" s="1" t="e">
        <f>IF(#REF!="Villes moyennes",R85-M85,0)</f>
        <v>#REF!</v>
      </c>
      <c r="W86" s="1" t="e">
        <f>IF(#REF!="Grandes villes",R85-M85,0)</f>
        <v>#REF!</v>
      </c>
      <c r="X86" s="1" t="e">
        <f>IF(#REF!="Métropolitain",R85-M85,0)</f>
        <v>#REF!</v>
      </c>
    </row>
    <row r="87" spans="9:24" x14ac:dyDescent="0.2">
      <c r="I87" s="15">
        <v>83</v>
      </c>
      <c r="J87" s="8" t="s">
        <v>79</v>
      </c>
      <c r="K87" s="9">
        <v>967</v>
      </c>
      <c r="L87" s="10">
        <f t="shared" si="18"/>
        <v>967000</v>
      </c>
      <c r="M87" s="10">
        <f t="shared" si="19"/>
        <v>8</v>
      </c>
      <c r="N87" s="11">
        <v>8</v>
      </c>
      <c r="O87" s="12">
        <v>1054210</v>
      </c>
      <c r="P87" s="38">
        <v>1048652</v>
      </c>
      <c r="Q87" s="13">
        <f t="shared" si="14"/>
        <v>5</v>
      </c>
      <c r="R87" s="13">
        <f t="shared" si="15"/>
        <v>5</v>
      </c>
      <c r="S87" s="52">
        <f t="shared" si="16"/>
        <v>-3</v>
      </c>
      <c r="T87" s="10">
        <f t="shared" si="17"/>
        <v>209730.4</v>
      </c>
      <c r="U87" s="1" t="e">
        <f>IF(#REF!="Petites villes et rural",S86,0)</f>
        <v>#REF!</v>
      </c>
      <c r="V87" s="1" t="e">
        <f>IF(#REF!="Villes moyennes",R86-M86,0)</f>
        <v>#REF!</v>
      </c>
      <c r="W87" s="1" t="e">
        <f>IF(#REF!="Grandes villes",R86-M86,0)</f>
        <v>#REF!</v>
      </c>
      <c r="X87" s="1" t="e">
        <f>IF(#REF!="Métropolitain",R86-M86,0)</f>
        <v>#REF!</v>
      </c>
    </row>
    <row r="88" spans="9:24" x14ac:dyDescent="0.2">
      <c r="I88" s="7">
        <v>6</v>
      </c>
      <c r="J88" s="8" t="s">
        <v>81</v>
      </c>
      <c r="K88" s="10">
        <v>1064</v>
      </c>
      <c r="L88" s="10">
        <f t="shared" si="18"/>
        <v>1064000</v>
      </c>
      <c r="M88" s="10">
        <f t="shared" si="19"/>
        <v>9</v>
      </c>
      <c r="N88" s="11">
        <v>9</v>
      </c>
      <c r="O88" s="12">
        <v>1083835</v>
      </c>
      <c r="P88" s="38">
        <v>1082440</v>
      </c>
      <c r="Q88" s="13">
        <f t="shared" si="14"/>
        <v>5</v>
      </c>
      <c r="R88" s="13">
        <f t="shared" si="15"/>
        <v>5</v>
      </c>
      <c r="S88" s="52">
        <f t="shared" si="16"/>
        <v>-4</v>
      </c>
      <c r="T88" s="10">
        <f t="shared" si="17"/>
        <v>216488</v>
      </c>
      <c r="U88" s="1" t="e">
        <f>IF(#REF!="Petites villes et rural",S87,0)</f>
        <v>#REF!</v>
      </c>
      <c r="V88" s="1" t="e">
        <f>IF(#REF!="Villes moyennes",R87-M87,0)</f>
        <v>#REF!</v>
      </c>
      <c r="W88" s="1" t="e">
        <f>IF(#REF!="Grandes villes",R87-M87,0)</f>
        <v>#REF!</v>
      </c>
      <c r="X88" s="1" t="e">
        <f>IF(#REF!="Métropolitain",R87-M87,0)</f>
        <v>#REF!</v>
      </c>
    </row>
    <row r="89" spans="9:24" x14ac:dyDescent="0.2">
      <c r="I89" s="7">
        <v>67</v>
      </c>
      <c r="J89" s="8" t="s">
        <v>82</v>
      </c>
      <c r="K89" s="10">
        <v>1070</v>
      </c>
      <c r="L89" s="10">
        <f t="shared" si="18"/>
        <v>1070000</v>
      </c>
      <c r="M89" s="10">
        <f t="shared" si="19"/>
        <v>9</v>
      </c>
      <c r="N89" s="11">
        <v>9</v>
      </c>
      <c r="O89" s="12">
        <v>1120944</v>
      </c>
      <c r="P89" s="38">
        <v>1116658</v>
      </c>
      <c r="Q89" s="13">
        <f t="shared" si="14"/>
        <v>5</v>
      </c>
      <c r="R89" s="13">
        <f t="shared" si="15"/>
        <v>5</v>
      </c>
      <c r="S89" s="52">
        <f t="shared" si="16"/>
        <v>-4</v>
      </c>
      <c r="T89" s="10">
        <f t="shared" si="17"/>
        <v>223331.6</v>
      </c>
      <c r="U89" s="1" t="e">
        <f>IF(#REF!="Petites villes et rural",S88,0)</f>
        <v>#REF!</v>
      </c>
      <c r="V89" s="1" t="e">
        <f>IF(#REF!="Villes moyennes",R88-M88,0)</f>
        <v>#REF!</v>
      </c>
      <c r="W89" s="1" t="e">
        <f>IF(#REF!="Grandes villes",R88-M88,0)</f>
        <v>#REF!</v>
      </c>
      <c r="X89" s="1" t="e">
        <f>IF(#REF!="Métropolitain",R88-M88,0)</f>
        <v>#REF!</v>
      </c>
    </row>
    <row r="90" spans="9:24" x14ac:dyDescent="0.2">
      <c r="I90" s="15">
        <v>34</v>
      </c>
      <c r="J90" s="8" t="s">
        <v>83</v>
      </c>
      <c r="K90" s="9">
        <v>1100</v>
      </c>
      <c r="L90" s="10">
        <f t="shared" si="18"/>
        <v>1100000</v>
      </c>
      <c r="M90" s="10">
        <f t="shared" si="19"/>
        <v>9</v>
      </c>
      <c r="N90" s="11">
        <v>9</v>
      </c>
      <c r="O90" s="12">
        <v>1136956</v>
      </c>
      <c r="P90" s="38">
        <v>1120190</v>
      </c>
      <c r="Q90" s="13">
        <f t="shared" si="14"/>
        <v>5</v>
      </c>
      <c r="R90" s="13">
        <f t="shared" si="15"/>
        <v>5</v>
      </c>
      <c r="S90" s="52">
        <f t="shared" si="16"/>
        <v>-4</v>
      </c>
      <c r="T90" s="10">
        <f t="shared" si="17"/>
        <v>224038</v>
      </c>
      <c r="U90" s="1" t="e">
        <f>IF(#REF!="Petites villes et rural",S89,0)</f>
        <v>#REF!</v>
      </c>
      <c r="V90" s="1" t="e">
        <f>IF(#REF!="Villes moyennes",R89-M89,0)</f>
        <v>#REF!</v>
      </c>
      <c r="W90" s="1" t="e">
        <f>IF(#REF!="Grandes villes",R89-M89,0)</f>
        <v>#REF!</v>
      </c>
      <c r="X90" s="1" t="e">
        <f>IF(#REF!="Métropolitain",R89-M89,0)</f>
        <v>#REF!</v>
      </c>
    </row>
    <row r="91" spans="9:24" x14ac:dyDescent="0.2">
      <c r="I91" s="15">
        <v>95</v>
      </c>
      <c r="J91" s="8" t="s">
        <v>84</v>
      </c>
      <c r="K91" s="10">
        <v>1148</v>
      </c>
      <c r="L91" s="10">
        <f t="shared" si="18"/>
        <v>1148000</v>
      </c>
      <c r="M91" s="10">
        <f t="shared" si="19"/>
        <v>10</v>
      </c>
      <c r="N91" s="11">
        <v>10</v>
      </c>
      <c r="O91" s="12">
        <v>1222363</v>
      </c>
      <c r="P91" s="38">
        <v>1215390</v>
      </c>
      <c r="Q91" s="13">
        <f t="shared" si="14"/>
        <v>6</v>
      </c>
      <c r="R91" s="13">
        <f t="shared" si="15"/>
        <v>6</v>
      </c>
      <c r="S91" s="52">
        <f t="shared" si="16"/>
        <v>-4</v>
      </c>
      <c r="T91" s="10">
        <f t="shared" si="17"/>
        <v>202565</v>
      </c>
      <c r="U91" s="1" t="e">
        <f>IF(#REF!="Petites villes et rural",S90,0)</f>
        <v>#REF!</v>
      </c>
      <c r="V91" s="1" t="e">
        <f>IF(#REF!="Villes moyennes",R90-M90,0)</f>
        <v>#REF!</v>
      </c>
      <c r="W91" s="1" t="e">
        <f>IF(#REF!="Grandes villes",R90-M90,0)</f>
        <v>#REF!</v>
      </c>
      <c r="X91" s="1" t="e">
        <f>IF(#REF!="Métropolitain",R90-M90,0)</f>
        <v>#REF!</v>
      </c>
    </row>
    <row r="92" spans="9:24" x14ac:dyDescent="0.2">
      <c r="I92" s="15">
        <v>38</v>
      </c>
      <c r="J92" s="8" t="s">
        <v>86</v>
      </c>
      <c r="K92" s="10">
        <v>1162</v>
      </c>
      <c r="L92" s="10">
        <f t="shared" si="18"/>
        <v>1162000</v>
      </c>
      <c r="M92" s="10">
        <f t="shared" si="19"/>
        <v>10</v>
      </c>
      <c r="N92" s="11">
        <v>10</v>
      </c>
      <c r="O92" s="12">
        <v>1260943</v>
      </c>
      <c r="P92" s="38">
        <v>1251060</v>
      </c>
      <c r="Q92" s="13">
        <f t="shared" si="14"/>
        <v>6</v>
      </c>
      <c r="R92" s="13">
        <f t="shared" si="15"/>
        <v>6</v>
      </c>
      <c r="S92" s="52">
        <f t="shared" si="16"/>
        <v>-4</v>
      </c>
      <c r="T92" s="10">
        <f t="shared" si="17"/>
        <v>208510</v>
      </c>
      <c r="U92" s="1" t="e">
        <f>IF(#REF!="Petites villes et rural",S91,0)</f>
        <v>#REF!</v>
      </c>
      <c r="V92" s="1" t="e">
        <f>IF(#REF!="Villes moyennes",R91-M91,0)</f>
        <v>#REF!</v>
      </c>
      <c r="W92" s="1" t="e">
        <f>IF(#REF!="Grandes villes",R91-M91,0)</f>
        <v>#REF!</v>
      </c>
      <c r="X92" s="1" t="e">
        <f>IF(#REF!="Métropolitain",R91-M91,0)</f>
        <v>#REF!</v>
      </c>
    </row>
    <row r="93" spans="9:24" x14ac:dyDescent="0.2">
      <c r="I93" s="15">
        <v>76</v>
      </c>
      <c r="J93" s="8" t="s">
        <v>85</v>
      </c>
      <c r="K93" s="10">
        <v>1243</v>
      </c>
      <c r="L93" s="10">
        <f t="shared" si="18"/>
        <v>1243000</v>
      </c>
      <c r="M93" s="10">
        <f t="shared" si="19"/>
        <v>10</v>
      </c>
      <c r="N93" s="11">
        <v>10</v>
      </c>
      <c r="O93" s="12">
        <v>1260189</v>
      </c>
      <c r="P93" s="38">
        <v>1257699</v>
      </c>
      <c r="Q93" s="13">
        <f t="shared" si="14"/>
        <v>6</v>
      </c>
      <c r="R93" s="13">
        <f t="shared" si="15"/>
        <v>6</v>
      </c>
      <c r="S93" s="52">
        <f t="shared" si="16"/>
        <v>-4</v>
      </c>
      <c r="T93" s="10">
        <f t="shared" si="17"/>
        <v>209616.5</v>
      </c>
      <c r="U93" s="1" t="e">
        <f>IF(#REF!="Petites villes et rural",S92,0)</f>
        <v>#REF!</v>
      </c>
      <c r="V93" s="1" t="e">
        <f>IF(#REF!="Villes moyennes",R92-M92,0)</f>
        <v>#REF!</v>
      </c>
      <c r="W93" s="1" t="e">
        <f>IF(#REF!="Grandes villes",R92-M92,0)</f>
        <v>#REF!</v>
      </c>
      <c r="X93" s="1" t="e">
        <f>IF(#REF!="Métropolitain",R92-M92,0)</f>
        <v>#REF!</v>
      </c>
    </row>
    <row r="94" spans="9:24" x14ac:dyDescent="0.2">
      <c r="I94" s="7">
        <v>91</v>
      </c>
      <c r="J94" s="8" t="s">
        <v>87</v>
      </c>
      <c r="K94" s="10">
        <v>1188</v>
      </c>
      <c r="L94" s="10">
        <f t="shared" si="18"/>
        <v>1188000</v>
      </c>
      <c r="M94" s="10">
        <f t="shared" si="19"/>
        <v>10</v>
      </c>
      <c r="N94" s="11">
        <v>10</v>
      </c>
      <c r="O94" s="12">
        <v>1297504</v>
      </c>
      <c r="P94" s="38">
        <v>1276233</v>
      </c>
      <c r="Q94" s="13">
        <f t="shared" si="14"/>
        <v>6</v>
      </c>
      <c r="R94" s="13">
        <f t="shared" si="15"/>
        <v>6</v>
      </c>
      <c r="S94" s="52">
        <f t="shared" si="16"/>
        <v>-4</v>
      </c>
      <c r="T94" s="10">
        <f t="shared" si="17"/>
        <v>212705.5</v>
      </c>
      <c r="U94" s="1" t="e">
        <f>IF(#REF!="Petites villes et rural",S93,0)</f>
        <v>#REF!</v>
      </c>
      <c r="V94" s="1" t="e">
        <f>IF(#REF!="Villes moyennes",R93-M93,0)</f>
        <v>#REF!</v>
      </c>
      <c r="W94" s="1" t="e">
        <f>IF(#REF!="Grandes villes",R93-M93,0)</f>
        <v>#REF!</v>
      </c>
      <c r="X94" s="1" t="e">
        <f>IF(#REF!="Métropolitain",R93-M93,0)</f>
        <v>#REF!</v>
      </c>
    </row>
    <row r="95" spans="9:24" x14ac:dyDescent="0.2">
      <c r="I95" s="15">
        <v>31</v>
      </c>
      <c r="J95" s="8" t="s">
        <v>88</v>
      </c>
      <c r="K95" s="10">
        <v>1156</v>
      </c>
      <c r="L95" s="10">
        <f t="shared" si="18"/>
        <v>1156000</v>
      </c>
      <c r="M95" s="10">
        <f t="shared" si="19"/>
        <v>10</v>
      </c>
      <c r="N95" s="11">
        <v>10</v>
      </c>
      <c r="O95" s="12">
        <v>1355856</v>
      </c>
      <c r="P95" s="38">
        <v>1335103</v>
      </c>
      <c r="Q95" s="13">
        <f t="shared" si="14"/>
        <v>6</v>
      </c>
      <c r="R95" s="13">
        <f t="shared" si="15"/>
        <v>6</v>
      </c>
      <c r="S95" s="52">
        <f t="shared" si="16"/>
        <v>-4</v>
      </c>
      <c r="T95" s="10">
        <f t="shared" si="17"/>
        <v>222517.16666666666</v>
      </c>
      <c r="U95" s="1" t="e">
        <f>IF(#REF!="Petites villes et rural",S94,0)</f>
        <v>#REF!</v>
      </c>
      <c r="V95" s="1" t="e">
        <f>IF(#REF!="Villes moyennes",R94-M94,0)</f>
        <v>#REF!</v>
      </c>
      <c r="W95" s="1" t="e">
        <f>IF(#REF!="Grandes villes",R94-M94,0)</f>
        <v>#REF!</v>
      </c>
      <c r="X95" s="1" t="e">
        <f>IF(#REF!="Métropolitain",R94-M94,0)</f>
        <v>#REF!</v>
      </c>
    </row>
    <row r="96" spans="9:24" x14ac:dyDescent="0.2">
      <c r="I96" s="15">
        <v>44</v>
      </c>
      <c r="J96" s="8" t="s">
        <v>89</v>
      </c>
      <c r="K96" s="10">
        <v>1209</v>
      </c>
      <c r="L96" s="10">
        <f t="shared" si="18"/>
        <v>1209000</v>
      </c>
      <c r="M96" s="10">
        <f t="shared" si="19"/>
        <v>10</v>
      </c>
      <c r="N96" s="11">
        <v>10</v>
      </c>
      <c r="O96" s="12">
        <v>1378622</v>
      </c>
      <c r="P96" s="38">
        <v>1365227</v>
      </c>
      <c r="Q96" s="13">
        <f t="shared" si="14"/>
        <v>6</v>
      </c>
      <c r="R96" s="13">
        <f t="shared" si="15"/>
        <v>6</v>
      </c>
      <c r="S96" s="52">
        <f t="shared" si="16"/>
        <v>-4</v>
      </c>
      <c r="T96" s="10">
        <f t="shared" si="17"/>
        <v>227537.83333333334</v>
      </c>
      <c r="U96" s="1" t="e">
        <f>IF(#REF!="Petites villes et rural",S95,0)</f>
        <v>#REF!</v>
      </c>
      <c r="V96" s="1" t="e">
        <f>IF(#REF!="Villes moyennes",R95-M95,0)</f>
        <v>#REF!</v>
      </c>
      <c r="W96" s="1" t="e">
        <f>IF(#REF!="Grandes villes",R95-M95,0)</f>
        <v>#REF!</v>
      </c>
      <c r="X96" s="1" t="e">
        <f>IF(#REF!="Métropolitain",R95-M95,0)</f>
        <v>#REF!</v>
      </c>
    </row>
    <row r="97" spans="9:24" x14ac:dyDescent="0.2">
      <c r="I97" s="15">
        <v>94</v>
      </c>
      <c r="J97" s="8" t="s">
        <v>90</v>
      </c>
      <c r="K97" s="10">
        <v>1279</v>
      </c>
      <c r="L97" s="10">
        <f t="shared" si="18"/>
        <v>1279000</v>
      </c>
      <c r="M97" s="10">
        <f t="shared" si="19"/>
        <v>11</v>
      </c>
      <c r="N97" s="11">
        <v>11</v>
      </c>
      <c r="O97" s="12">
        <v>1386722</v>
      </c>
      <c r="P97" s="38">
        <v>1372389</v>
      </c>
      <c r="Q97" s="13">
        <f t="shared" si="14"/>
        <v>6</v>
      </c>
      <c r="R97" s="13">
        <f t="shared" si="15"/>
        <v>6</v>
      </c>
      <c r="S97" s="52">
        <f t="shared" si="16"/>
        <v>-5</v>
      </c>
      <c r="T97" s="10">
        <f t="shared" si="17"/>
        <v>228731.5</v>
      </c>
      <c r="U97" s="1" t="e">
        <f>IF(#REF!="Petites villes et rural",S96,0)</f>
        <v>#REF!</v>
      </c>
      <c r="V97" s="1" t="e">
        <f>IF(#REF!="Villes moyennes",R96-M96,0)</f>
        <v>#REF!</v>
      </c>
      <c r="W97" s="1" t="e">
        <f>IF(#REF!="Grandes villes",R96-M96,0)</f>
        <v>#REF!</v>
      </c>
      <c r="X97" s="1" t="e">
        <f>IF(#REF!="Métropolitain",R96-M96,0)</f>
        <v>#REF!</v>
      </c>
    </row>
    <row r="98" spans="9:24" x14ac:dyDescent="0.2">
      <c r="I98" s="15">
        <v>77</v>
      </c>
      <c r="J98" s="8" t="s">
        <v>91</v>
      </c>
      <c r="K98" s="10">
        <v>1260</v>
      </c>
      <c r="L98" s="10">
        <f t="shared" si="18"/>
        <v>1260000</v>
      </c>
      <c r="M98" s="10">
        <f t="shared" si="19"/>
        <v>11</v>
      </c>
      <c r="N98" s="11">
        <v>11</v>
      </c>
      <c r="O98" s="12">
        <v>1403227</v>
      </c>
      <c r="P98" s="38">
        <v>1390121</v>
      </c>
      <c r="Q98" s="13">
        <f t="shared" ref="Q98:Q103" si="20">ROUNDUP(O98/$G$17,0)</f>
        <v>6</v>
      </c>
      <c r="R98" s="13">
        <f t="shared" ref="R98:R103" si="21">ROUNDUP(P98/$G$17,0)</f>
        <v>6</v>
      </c>
      <c r="S98" s="52">
        <f t="shared" ref="S98:S108" si="22">R98-M98</f>
        <v>-5</v>
      </c>
      <c r="T98" s="10">
        <f t="shared" ref="T98:T108" si="23">P98/R98</f>
        <v>231686.83333333334</v>
      </c>
      <c r="U98" s="1" t="e">
        <f>IF(#REF!="Petites villes et rural",S97,0)</f>
        <v>#REF!</v>
      </c>
      <c r="V98" s="1" t="e">
        <f>IF(#REF!="Villes moyennes",R97-M97,0)</f>
        <v>#REF!</v>
      </c>
      <c r="W98" s="1" t="e">
        <f>IF(#REF!="Grandes villes",R97-M97,0)</f>
        <v>#REF!</v>
      </c>
      <c r="X98" s="1" t="e">
        <f>IF(#REF!="Métropolitain",R97-M97,0)</f>
        <v>#REF!</v>
      </c>
    </row>
    <row r="99" spans="9:24" x14ac:dyDescent="0.2">
      <c r="I99" s="15">
        <v>78</v>
      </c>
      <c r="J99" s="8" t="s">
        <v>92</v>
      </c>
      <c r="K99" s="10">
        <v>1395</v>
      </c>
      <c r="L99" s="10">
        <f t="shared" si="18"/>
        <v>1395000</v>
      </c>
      <c r="M99" s="10">
        <f t="shared" si="19"/>
        <v>12</v>
      </c>
      <c r="N99" s="11">
        <v>12</v>
      </c>
      <c r="O99" s="12">
        <v>1425753</v>
      </c>
      <c r="P99" s="38">
        <v>1427291</v>
      </c>
      <c r="Q99" s="13">
        <f t="shared" si="20"/>
        <v>6</v>
      </c>
      <c r="R99" s="13">
        <f t="shared" si="21"/>
        <v>6</v>
      </c>
      <c r="S99" s="52">
        <f t="shared" si="22"/>
        <v>-6</v>
      </c>
      <c r="T99" s="10">
        <f t="shared" si="23"/>
        <v>237881.83333333334</v>
      </c>
      <c r="U99" s="1" t="e">
        <f>IF(#REF!="Petites villes et rural",S98,0)</f>
        <v>#REF!</v>
      </c>
      <c r="V99" s="1" t="e">
        <f>IF(#REF!="Villes moyennes",R98-M98,0)</f>
        <v>#REF!</v>
      </c>
      <c r="W99" s="1" t="e">
        <f>IF(#REF!="Grandes villes",R98-M98,0)</f>
        <v>#REF!</v>
      </c>
      <c r="X99" s="1" t="e">
        <f>IF(#REF!="Métropolitain",R98-M98,0)</f>
        <v>#REF!</v>
      </c>
    </row>
    <row r="100" spans="9:24" x14ac:dyDescent="0.2">
      <c r="I100" s="15">
        <v>62</v>
      </c>
      <c r="J100" s="8" t="s">
        <v>93</v>
      </c>
      <c r="K100" s="10">
        <v>1456</v>
      </c>
      <c r="L100" s="10">
        <f t="shared" si="18"/>
        <v>1456000</v>
      </c>
      <c r="M100" s="10">
        <f t="shared" si="19"/>
        <v>12</v>
      </c>
      <c r="N100" s="11">
        <v>12</v>
      </c>
      <c r="O100" s="12">
        <v>1477429</v>
      </c>
      <c r="P100" s="38">
        <v>1472648</v>
      </c>
      <c r="Q100" s="13">
        <f t="shared" si="20"/>
        <v>7</v>
      </c>
      <c r="R100" s="13">
        <f t="shared" si="21"/>
        <v>7</v>
      </c>
      <c r="S100" s="52">
        <f t="shared" si="22"/>
        <v>-5</v>
      </c>
      <c r="T100" s="10">
        <f t="shared" si="23"/>
        <v>210378.28571428571</v>
      </c>
      <c r="U100" s="1" t="e">
        <f>IF(#REF!="Petites villes et rural",S99,0)</f>
        <v>#REF!</v>
      </c>
      <c r="V100" s="1" t="e">
        <f>IF(#REF!="Villes moyennes",R99-M99,0)</f>
        <v>#REF!</v>
      </c>
      <c r="W100" s="1" t="e">
        <f>IF(#REF!="Grandes villes",R99-M99,0)</f>
        <v>#REF!</v>
      </c>
      <c r="X100" s="1" t="e">
        <f>IF(#REF!="Métropolitain",R99-M99,0)</f>
        <v>#REF!</v>
      </c>
    </row>
    <row r="101" spans="9:24" x14ac:dyDescent="0.2">
      <c r="I101" s="7">
        <v>33</v>
      </c>
      <c r="J101" s="8" t="s">
        <v>94</v>
      </c>
      <c r="K101" s="10">
        <v>1376</v>
      </c>
      <c r="L101" s="10">
        <f t="shared" si="18"/>
        <v>1376000</v>
      </c>
      <c r="M101" s="10">
        <f t="shared" si="19"/>
        <v>12</v>
      </c>
      <c r="N101" s="11">
        <v>12</v>
      </c>
      <c r="O101" s="12">
        <v>1566842</v>
      </c>
      <c r="P101" s="38">
        <v>1548478</v>
      </c>
      <c r="Q101" s="13">
        <f t="shared" si="20"/>
        <v>7</v>
      </c>
      <c r="R101" s="13">
        <f t="shared" si="21"/>
        <v>7</v>
      </c>
      <c r="S101" s="52">
        <f t="shared" si="22"/>
        <v>-5</v>
      </c>
      <c r="T101" s="10">
        <f t="shared" si="23"/>
        <v>221211.14285714287</v>
      </c>
      <c r="U101" s="1" t="e">
        <f>IF(#REF!="Petites villes et rural",S100,0)</f>
        <v>#REF!</v>
      </c>
      <c r="V101" s="1" t="e">
        <f>IF(#REF!="Villes moyennes",R100-M100,0)</f>
        <v>#REF!</v>
      </c>
      <c r="W101" s="1" t="e">
        <f>IF(#REF!="Grandes villes",R100-M100,0)</f>
        <v>#REF!</v>
      </c>
      <c r="X101" s="1" t="e">
        <f>IF(#REF!="Métropolitain",R100-M100,0)</f>
        <v>#REF!</v>
      </c>
    </row>
    <row r="102" spans="9:24" x14ac:dyDescent="0.2">
      <c r="I102" s="15">
        <v>93</v>
      </c>
      <c r="J102" s="8" t="s">
        <v>95</v>
      </c>
      <c r="K102" s="10">
        <v>1459</v>
      </c>
      <c r="L102" s="10">
        <f t="shared" si="18"/>
        <v>1459000</v>
      </c>
      <c r="M102" s="10">
        <f t="shared" si="19"/>
        <v>12</v>
      </c>
      <c r="N102" s="11">
        <v>12</v>
      </c>
      <c r="O102" s="12">
        <v>1599787</v>
      </c>
      <c r="P102" s="38">
        <v>1592663</v>
      </c>
      <c r="Q102" s="13">
        <f t="shared" si="20"/>
        <v>7</v>
      </c>
      <c r="R102" s="13">
        <f t="shared" si="21"/>
        <v>7</v>
      </c>
      <c r="S102" s="52">
        <f t="shared" si="22"/>
        <v>-5</v>
      </c>
      <c r="T102" s="10">
        <f t="shared" si="23"/>
        <v>227523.28571428571</v>
      </c>
      <c r="U102" s="1" t="e">
        <f>IF(#REF!="Petites villes et rural",S101,0)</f>
        <v>#REF!</v>
      </c>
      <c r="V102" s="1" t="e">
        <f>IF(#REF!="Villes moyennes",R101-M101,0)</f>
        <v>#REF!</v>
      </c>
      <c r="W102" s="1" t="e">
        <f>IF(#REF!="Grandes villes",R101-M101,0)</f>
        <v>#REF!</v>
      </c>
      <c r="X102" s="1" t="e">
        <f>IF(#REF!="Métropolitain",R101-M101,0)</f>
        <v>#REF!</v>
      </c>
    </row>
    <row r="103" spans="9:24" x14ac:dyDescent="0.2">
      <c r="I103" s="15">
        <v>92</v>
      </c>
      <c r="J103" s="8" t="s">
        <v>96</v>
      </c>
      <c r="K103" s="10">
        <v>1517</v>
      </c>
      <c r="L103" s="10">
        <f t="shared" si="18"/>
        <v>1517000</v>
      </c>
      <c r="M103" s="10">
        <f t="shared" si="19"/>
        <v>13</v>
      </c>
      <c r="N103" s="11">
        <v>13</v>
      </c>
      <c r="O103" s="12">
        <v>1607604</v>
      </c>
      <c r="P103" s="38">
        <v>1601569</v>
      </c>
      <c r="Q103" s="13">
        <f t="shared" si="20"/>
        <v>7</v>
      </c>
      <c r="R103" s="13">
        <f t="shared" si="21"/>
        <v>7</v>
      </c>
      <c r="S103" s="52">
        <f t="shared" si="22"/>
        <v>-6</v>
      </c>
      <c r="T103" s="10">
        <f t="shared" si="23"/>
        <v>228795.57142857142</v>
      </c>
      <c r="U103" s="1" t="e">
        <f>IF(#REF!="Petites villes et rural",S102,0)</f>
        <v>#REF!</v>
      </c>
      <c r="V103" s="1" t="e">
        <f>IF(#REF!="Villes moyennes",R102-M102,0)</f>
        <v>#REF!</v>
      </c>
      <c r="W103" s="1" t="e">
        <f>IF(#REF!="Grandes villes",R102-M102,0)</f>
        <v>#REF!</v>
      </c>
      <c r="X103" s="1" t="e">
        <f>IF(#REF!="Métropolitain",R102-M102,0)</f>
        <v>#REF!</v>
      </c>
    </row>
    <row r="104" spans="9:24" x14ac:dyDescent="0.2">
      <c r="I104" s="30" t="s">
        <v>135</v>
      </c>
      <c r="J104" s="31" t="s">
        <v>136</v>
      </c>
      <c r="K104" s="32"/>
      <c r="L104" s="33"/>
      <c r="M104" s="33">
        <v>11</v>
      </c>
      <c r="N104" s="34"/>
      <c r="O104" s="35"/>
      <c r="P104" s="51">
        <v>1821519</v>
      </c>
      <c r="Q104" s="13"/>
      <c r="R104" s="13">
        <f>ROUNDUP(P104/$G$17,0)</f>
        <v>8</v>
      </c>
      <c r="S104" s="52">
        <f t="shared" si="22"/>
        <v>-3</v>
      </c>
      <c r="T104" s="10">
        <f t="shared" si="23"/>
        <v>227689.875</v>
      </c>
      <c r="U104" s="1" t="e">
        <f>IF(#REF!="Petites villes et rural",S103,0)</f>
        <v>#REF!</v>
      </c>
      <c r="V104" s="1" t="e">
        <f>IF(#REF!="Villes moyennes",R103-M103,0)</f>
        <v>#REF!</v>
      </c>
      <c r="W104" s="1" t="e">
        <f>IF(#REF!="Grandes villes",R103-M103,0)</f>
        <v>#REF!</v>
      </c>
      <c r="X104" s="1" t="e">
        <f>IF(#REF!="Métropolitain",R103-M103,0)</f>
        <v>#REF!</v>
      </c>
    </row>
    <row r="105" spans="9:24" x14ac:dyDescent="0.2">
      <c r="I105" s="15">
        <v>69</v>
      </c>
      <c r="J105" s="8" t="s">
        <v>97</v>
      </c>
      <c r="K105" s="10">
        <v>1654</v>
      </c>
      <c r="L105" s="10">
        <f>K105*1000</f>
        <v>1654000</v>
      </c>
      <c r="M105" s="10">
        <f>ROUNDUP(L105/$G$4,0)</f>
        <v>14</v>
      </c>
      <c r="N105" s="11">
        <v>14</v>
      </c>
      <c r="O105" s="12">
        <v>1840803</v>
      </c>
      <c r="P105" s="38">
        <v>1821995</v>
      </c>
      <c r="Q105" s="13">
        <f>ROUNDUP(O105/$G$17,0)</f>
        <v>8</v>
      </c>
      <c r="R105" s="13">
        <f>ROUNDUP(P105/$G$17,0)</f>
        <v>8</v>
      </c>
      <c r="S105" s="52">
        <f t="shared" si="22"/>
        <v>-6</v>
      </c>
      <c r="T105" s="10">
        <f t="shared" si="23"/>
        <v>227749.375</v>
      </c>
      <c r="U105" s="1" t="e">
        <f>IF(#REF!="Petites villes et rural",S104,0)</f>
        <v>#REF!</v>
      </c>
      <c r="V105" s="1" t="e">
        <f>IF(#REF!="Villes moyennes",R104-M104,0)</f>
        <v>#REF!</v>
      </c>
      <c r="W105" s="1" t="e">
        <f>IF(#REF!="Grandes villes",R104-M104,0)</f>
        <v>#REF!</v>
      </c>
      <c r="X105" s="1" t="e">
        <f>IF(#REF!="Métropolitain",R104-M104,0)</f>
        <v>#REF!</v>
      </c>
    </row>
    <row r="106" spans="9:24" x14ac:dyDescent="0.2">
      <c r="I106" s="7">
        <v>13</v>
      </c>
      <c r="J106" s="8" t="s">
        <v>98</v>
      </c>
      <c r="K106" s="10">
        <v>1906</v>
      </c>
      <c r="L106" s="10">
        <f>K106*1000</f>
        <v>1906000</v>
      </c>
      <c r="M106" s="10">
        <f>ROUNDUP(L106/$G$4,0)</f>
        <v>16</v>
      </c>
      <c r="N106" s="11">
        <v>16</v>
      </c>
      <c r="O106" s="12">
        <v>2025355</v>
      </c>
      <c r="P106" s="38">
        <v>2016622</v>
      </c>
      <c r="Q106" s="13">
        <f>ROUNDUP(O106/$G$17,0)</f>
        <v>9</v>
      </c>
      <c r="R106" s="13">
        <f>ROUNDUP(P106/$G$17,0)</f>
        <v>9</v>
      </c>
      <c r="S106" s="52">
        <f t="shared" si="22"/>
        <v>-7</v>
      </c>
      <c r="T106" s="10">
        <f t="shared" si="23"/>
        <v>224069.11111111112</v>
      </c>
      <c r="U106" s="1" t="e">
        <f>IF(#REF!="Petites villes et rural",S105,0)</f>
        <v>#REF!</v>
      </c>
      <c r="V106" s="1" t="e">
        <f>IF(#REF!="Villes moyennes",R105-M105,0)</f>
        <v>#REF!</v>
      </c>
      <c r="W106" s="1" t="e">
        <f>IF(#REF!="Grandes villes",R105-M105,0)</f>
        <v>#REF!</v>
      </c>
      <c r="X106" s="1" t="e">
        <f>IF(#REF!="Métropolitain",R105-M105,0)</f>
        <v>#REF!</v>
      </c>
    </row>
    <row r="107" spans="9:24" x14ac:dyDescent="0.2">
      <c r="I107" s="15">
        <v>75</v>
      </c>
      <c r="J107" s="8" t="s">
        <v>99</v>
      </c>
      <c r="K107" s="10">
        <v>2154</v>
      </c>
      <c r="L107" s="10">
        <f>K107*1000</f>
        <v>2154000</v>
      </c>
      <c r="M107" s="10">
        <f>ROUNDUP(L107/$G$4,0)</f>
        <v>18</v>
      </c>
      <c r="N107" s="11">
        <v>18</v>
      </c>
      <c r="O107" s="12">
        <v>2199842</v>
      </c>
      <c r="P107" s="38">
        <v>2206488</v>
      </c>
      <c r="Q107" s="13">
        <f>ROUNDUP(O107/$G$17,0)</f>
        <v>10</v>
      </c>
      <c r="R107" s="13">
        <f>ROUNDUP(P107/$G$17,0)</f>
        <v>10</v>
      </c>
      <c r="S107" s="52">
        <f t="shared" si="22"/>
        <v>-8</v>
      </c>
      <c r="T107" s="10">
        <f t="shared" si="23"/>
        <v>220648.8</v>
      </c>
      <c r="U107" s="1" t="e">
        <f>IF(#REF!="Petites villes et rural",S106,0)</f>
        <v>#REF!</v>
      </c>
      <c r="V107" s="1" t="e">
        <f>IF(#REF!="Villes moyennes",R106-M106,0)</f>
        <v>#REF!</v>
      </c>
      <c r="W107" s="1" t="e">
        <f>IF(#REF!="Grandes villes",R106-M106,0)</f>
        <v>#REF!</v>
      </c>
      <c r="X107" s="1" t="e">
        <f>IF(#REF!="Métropolitain",R106-M106,0)</f>
        <v>#REF!</v>
      </c>
    </row>
    <row r="108" spans="9:24" x14ac:dyDescent="0.2">
      <c r="I108" s="15">
        <v>59</v>
      </c>
      <c r="J108" s="8" t="s">
        <v>100</v>
      </c>
      <c r="K108" s="10">
        <v>2576</v>
      </c>
      <c r="L108" s="10">
        <f>K108*1000</f>
        <v>2576000</v>
      </c>
      <c r="M108" s="10">
        <f>ROUNDUP(L108/$G$4,0)</f>
        <v>21</v>
      </c>
      <c r="N108" s="11">
        <v>21</v>
      </c>
      <c r="O108" s="12">
        <v>2617319</v>
      </c>
      <c r="P108" s="38">
        <v>2605238</v>
      </c>
      <c r="Q108" s="13">
        <f>ROUNDUP(O108/$G$17,0)</f>
        <v>11</v>
      </c>
      <c r="R108" s="13">
        <f>ROUNDUP(P108/$G$17,0)</f>
        <v>11</v>
      </c>
      <c r="S108" s="52">
        <f t="shared" si="22"/>
        <v>-10</v>
      </c>
      <c r="T108" s="10">
        <f t="shared" si="23"/>
        <v>236839.81818181818</v>
      </c>
      <c r="U108" s="1" t="e">
        <f>IF(#REF!="Petites villes et rural",S107,0)</f>
        <v>#REF!</v>
      </c>
      <c r="V108" s="1" t="e">
        <f>IF(#REF!="Villes moyennes",R107-M107,0)</f>
        <v>#REF!</v>
      </c>
      <c r="W108" s="1" t="e">
        <f>IF(#REF!="Grandes villes",R107-M107,0)</f>
        <v>#REF!</v>
      </c>
      <c r="X108" s="1" t="e">
        <f>IF(#REF!="Métropolitain",R107-M107,0)</f>
        <v>#REF!</v>
      </c>
    </row>
    <row r="109" spans="9:24" x14ac:dyDescent="0.2">
      <c r="I109" s="24" t="s">
        <v>107</v>
      </c>
      <c r="J109" s="25"/>
      <c r="K109" s="25"/>
      <c r="L109" s="26">
        <f>SUM(L2:L107)</f>
        <v>58365000</v>
      </c>
      <c r="M109" s="26">
        <f>SUM(M2:M108)</f>
        <v>577</v>
      </c>
      <c r="N109" s="26">
        <f>SUM(N2:N107)</f>
        <v>545</v>
      </c>
      <c r="O109" s="26">
        <f>SUM(O2:O107)</f>
        <v>64738108</v>
      </c>
      <c r="P109" s="26">
        <f>SUM(P2:P108)</f>
        <v>68876529</v>
      </c>
      <c r="Q109" s="26">
        <f>SUM(Q2:Q107)</f>
        <v>324</v>
      </c>
      <c r="R109" s="26">
        <f>SUM(R2:R108)</f>
        <v>343</v>
      </c>
      <c r="S109" s="53">
        <f>SUM(S2:S108)</f>
        <v>-234</v>
      </c>
      <c r="T109" s="68"/>
      <c r="U109" s="1" t="e">
        <f>IF(#REF!="Petites villes et rural",S108,0)</f>
        <v>#REF!</v>
      </c>
      <c r="V109" s="1" t="e">
        <f>IF(#REF!="Villes moyennes",R108-M108,0)</f>
        <v>#REF!</v>
      </c>
      <c r="W109" s="1" t="e">
        <f>IF(#REF!="Grandes villes",R108-M108,0)</f>
        <v>#REF!</v>
      </c>
      <c r="X109" s="1" t="e">
        <f>IF(#REF!="Métropolitain",R108-M108,0)</f>
        <v>#REF!</v>
      </c>
    </row>
    <row r="110" spans="9:24" x14ac:dyDescent="0.2">
      <c r="I110" s="1"/>
      <c r="L110" s="1"/>
      <c r="M110" s="1"/>
      <c r="U110" s="1" t="e">
        <f t="shared" ref="U110:W110" si="24">SUM(U2:U108)</f>
        <v>#REF!</v>
      </c>
      <c r="V110" s="1" t="e">
        <f t="shared" si="24"/>
        <v>#REF!</v>
      </c>
      <c r="W110" s="1" t="e">
        <f t="shared" si="24"/>
        <v>#REF!</v>
      </c>
      <c r="X110" s="1" t="e">
        <f>SUM(X2:X108)</f>
        <v>#REF!</v>
      </c>
    </row>
    <row r="111" spans="9:24" x14ac:dyDescent="0.2">
      <c r="I111" s="1"/>
      <c r="L111" s="1"/>
      <c r="M111" s="1"/>
    </row>
  </sheetData>
  <autoFilter ref="I1:T1">
    <sortState ref="I2:U110">
      <sortCondition ref="R1:R110"/>
    </sortState>
  </autoFilter>
  <mergeCells count="27">
    <mergeCell ref="A32:H32"/>
    <mergeCell ref="A31:H31"/>
    <mergeCell ref="A33:H33"/>
    <mergeCell ref="A13:F13"/>
    <mergeCell ref="A17:F17"/>
    <mergeCell ref="B15:F15"/>
    <mergeCell ref="B16:F16"/>
    <mergeCell ref="A25:C25"/>
    <mergeCell ref="A24:C24"/>
    <mergeCell ref="A23:C23"/>
    <mergeCell ref="A22:C22"/>
    <mergeCell ref="A27:C27"/>
    <mergeCell ref="A20:C21"/>
    <mergeCell ref="D20:D21"/>
    <mergeCell ref="A28:C28"/>
    <mergeCell ref="A12:F12"/>
    <mergeCell ref="A14:F14"/>
    <mergeCell ref="A6:F7"/>
    <mergeCell ref="G6:G7"/>
    <mergeCell ref="A26:C26"/>
    <mergeCell ref="A1:G1"/>
    <mergeCell ref="A5:F5"/>
    <mergeCell ref="A11:F11"/>
    <mergeCell ref="A3:F3"/>
    <mergeCell ref="A4:F4"/>
    <mergeCell ref="A9:F9"/>
    <mergeCell ref="A10:F10"/>
  </mergeCells>
  <phoneticPr fontId="3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Robert</dc:creator>
  <cp:lastModifiedBy>Béatrice Martineau</cp:lastModifiedBy>
  <cp:lastPrinted>2018-05-09T09:43:11Z</cp:lastPrinted>
  <dcterms:created xsi:type="dcterms:W3CDTF">2018-04-18T10:23:33Z</dcterms:created>
  <dcterms:modified xsi:type="dcterms:W3CDTF">2018-05-09T14:11:56Z</dcterms:modified>
</cp:coreProperties>
</file>